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K:\Private Equity본부\공유폴더\30_pe2\01 운용 펀드\2026_KB 국민성장 기업지원 제1호\4. 하위펀드 선정 컨테스트(안)\2. RFP\"/>
    </mc:Choice>
  </mc:AlternateContent>
  <xr:revisionPtr revIDLastSave="0" documentId="13_ncr:1_{753885D8-423A-4524-84BB-661E50D83493}" xr6:coauthVersionLast="47" xr6:coauthVersionMax="47" xr10:uidLastSave="{00000000-0000-0000-0000-000000000000}"/>
  <bookViews>
    <workbookView xWindow="-120" yWindow="-120" windowWidth="29040" windowHeight="15720" tabRatio="1000" firstSheet="1" activeTab="1" xr2:uid="{00000000-000D-0000-FFFF-FFFF00000000}"/>
  </bookViews>
  <sheets>
    <sheet name="열제목별 목록값" sheetId="22" state="hidden" r:id="rId1"/>
    <sheet name="작성요령" sheetId="41" r:id="rId2"/>
    <sheet name="Self-Check" sheetId="36" r:id="rId3"/>
    <sheet name="1.1 제안펀드" sheetId="6" r:id="rId4"/>
    <sheet name="1.2 예상출자내역" sheetId="7" r:id="rId5"/>
    <sheet name="2.1 제안사 개요" sheetId="8" r:id="rId6"/>
    <sheet name="2.2 제안사 재무현황" sheetId="9" r:id="rId7"/>
    <sheet name="2.3 제안사 펀드현황" sheetId="12" r:id="rId8"/>
    <sheet name="2.4 제안사 투자현황" sheetId="13" r:id="rId9"/>
    <sheet name="3.1 대표이사&amp;참여인력 개요" sheetId="14" r:id="rId10"/>
    <sheet name="3.2 참여인력 투자현황" sheetId="15" r:id="rId11"/>
    <sheet name="3.3 참여인력 학력" sheetId="16" r:id="rId12"/>
    <sheet name="3.4 대표이사&amp;참여인력 경력" sheetId="19" r:id="rId13"/>
    <sheet name="4.1 펀드거래" sheetId="17" r:id="rId14"/>
    <sheet name="4.2 핵심운용인력 변경이력" sheetId="24" r:id="rId15"/>
    <sheet name="5.1 업무협력 현황" sheetId="20" r:id="rId16"/>
  </sheets>
  <definedNames>
    <definedName name="_xlnm._FilterDatabase" localSheetId="7" hidden="1">'2.3 제안사 펀드현황'!$A$4:$IQ$5</definedName>
    <definedName name="_xlnm._FilterDatabase" localSheetId="8" hidden="1">'2.4 제안사 투자현황'!$J$5:$J$20</definedName>
    <definedName name="_xlnm._FilterDatabase" localSheetId="9" hidden="1">'3.1 대표이사&amp;참여인력 개요'!$E$5:$P$5</definedName>
    <definedName name="_xlnm._FilterDatabase" localSheetId="10" hidden="1">'3.2 참여인력 투자현황'!$A$5:$BC$5</definedName>
    <definedName name="_xlnm._FilterDatabase" localSheetId="12" hidden="1">'3.4 대표이사&amp;참여인력 경력'!$E$5:$Y$21</definedName>
    <definedName name="_xlnm._FilterDatabase" localSheetId="13" hidden="1">'4.1 펀드거래'!$A$1:$D$20</definedName>
    <definedName name="KDB출자_요청액">'열제목별 목록값'!$C$20:$C$22</definedName>
    <definedName name="_xlnm.Print_Area" localSheetId="0">'열제목별 목록값'!$A$1:$F$115</definedName>
    <definedName name="_xlnm.Print_Area" localSheetId="1">작성요령!$A$1:$F$463</definedName>
    <definedName name="공동투자약정_상대방_유형">'열제목별 목록값'!$C$25:$C$29</definedName>
    <definedName name="구분">'열제목별 목록값'!$C$4:$C$6</definedName>
    <definedName name="납입방식">'열제목별 목록값'!$C$23:$C$24</definedName>
    <definedName name="담당역할">'열제목별 목록값'!$F$55:$F$59</definedName>
    <definedName name="대표이사_구분">'열제목별 목록값'!$C$82:$C$84</definedName>
    <definedName name="대표이사_참여인력_개요">'3.1 대표이사&amp;참여인력 개요'!$E$6:$AH$15</definedName>
    <definedName name="대표이사_참여인력_경력">'3.4 대표이사&amp;참여인력 경력'!$E$11:$Y$21</definedName>
    <definedName name="대표이사_참여인력_투자현황">'3.2 참여인력 투자현황'!$E$6:$BB$273</definedName>
    <definedName name="대표이사참여인력경력">'3.4 대표이사&amp;참여인력 경력'!$E$11:$Y$21</definedName>
    <definedName name="동반투자자유형">'열제목별 목록값'!$C$77:$C$81</definedName>
    <definedName name="민간출자자인센티브">'열제목별 목록값'!$F$87:$F$89</definedName>
    <definedName name="스튜어드십코드참여여부">'열제목별 목록값'!$C$92:$C$93</definedName>
    <definedName name="신청리그">'열제목별 목록값'!$C$8:$C$11</definedName>
    <definedName name="신청분야">'열제목별 목록값'!$C$4:$C$6</definedName>
    <definedName name="업무협력유형">'열제목별 목록값'!$F$68:$F$75</definedName>
    <definedName name="업무협력현황">'5.1 업무협력 현황'!$D$11:$N$50</definedName>
    <definedName name="여부">'열제목별 목록값'!$C$85:$C$86</definedName>
    <definedName name="예상출자내역">'1.2 예상출자내역'!$E$11:$J$205</definedName>
    <definedName name="운용사_추가_인센티브__선택" localSheetId="0">'열제목별 목록값'!$C$94:$C$97</definedName>
    <definedName name="운용사유형">'열제목별 목록값'!$C$62:$C$71</definedName>
    <definedName name="운용사인센티브">'열제목별 목록값'!$C$94:$C$97</definedName>
    <definedName name="재직회사_유형">'열제목별 목록값'!$F$66:$F$67</definedName>
    <definedName name="정책출자">'열제목별 목록값'!$C$20:$C$22</definedName>
    <definedName name="제안사_대표이사_변경이력">#REF!</definedName>
    <definedName name="제안사_투자현황">'2.4 제안사 투자현황'!$E$6:$AG$20</definedName>
    <definedName name="제안사_펀드현황">'2.3 제안사 펀드현황'!$E$6:$CC$14</definedName>
    <definedName name="제안서작성기준일">'1.1 제안펀드'!$E$11</definedName>
    <definedName name="제안펀드의_주목적투자분야와_관련성">'열제목별 목록값'!$F$77:$F$80</definedName>
    <definedName name="주목적_투자제안형">'열제목별 목록값'!$C$8:$C$9</definedName>
    <definedName name="주목적투자분야_투자제안형">'열제목별 목록값'!$C$8:$C$9</definedName>
    <definedName name="주요업무수행내역">'열제목별 목록값'!$F$60:$F$65</definedName>
    <definedName name="참여인력구분">'열제목별 목록값'!$F$4:$F$7</definedName>
    <definedName name="출자자유형">'열제목별 목록값'!$C$51:$C$58</definedName>
    <definedName name="출자자인센티브">'열제목별 목록값'!$F$87:$F$90</definedName>
    <definedName name="출자확정구분">'열제목별 목록값'!$C$59:$C$61</definedName>
    <definedName name="투자계정구분">'열제목별 목록값'!$F$43:$F$47</definedName>
    <definedName name="투자기업_법인유형">'열제목별 목록값'!$F$48:$F$52</definedName>
    <definedName name="투자유형">'열제목별 목록값'!$F$9:$F$20</definedName>
    <definedName name="펀드_거래">'4.1 펀드거래'!$A$2:$D$1989</definedName>
    <definedName name="펀드거래유형">'열제목별 목록값'!$F$37:$F$41</definedName>
    <definedName name="펀드계정구분">'열제목별 목록값'!$F$81:$F$83</definedName>
    <definedName name="펀드구분">'열제목별 목록값'!$F$84:$F$86</definedName>
    <definedName name="펀드법적유형">'열제목별 목록값'!$C$30:$C$48</definedName>
    <definedName name="펀드상태">'열제목별 목록값'!$C$72:$C$76</definedName>
    <definedName name="펀드유형__투자대상확정여부">'열제목별 목록값'!$C$49:$C$50</definedName>
    <definedName name="핵심운용인력_변경구분">'열제목별 목록값'!$C$87:$C$91</definedName>
    <definedName name="핵심운용인력_변경내역">'4.2 핵심운용인력 변경이력'!$A$2:$E$500</definedName>
    <definedName name="핵심운용인력변경구분">'열제목별 목록값'!$C$87:$C$91</definedName>
    <definedName name="회수구분">'열제목별 목록값'!$F$25:$F$27</definedName>
    <definedName name="회수유형">'열제목별 목록값'!$F$28:$F$36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36" l="1"/>
  <c r="B4" i="36"/>
  <c r="F19" i="19"/>
  <c r="L19" i="19"/>
  <c r="F20" i="19"/>
  <c r="L20" i="19"/>
  <c r="AE14" i="12" a="1"/>
  <c r="AE14" i="12" s="1"/>
  <c r="AE13" i="12" a="1"/>
  <c r="AE13" i="12" s="1"/>
  <c r="AE12" i="12" a="1"/>
  <c r="AE12" i="12" s="1"/>
  <c r="AE11" i="12" a="1"/>
  <c r="AE11" i="12" s="1"/>
  <c r="AD11" i="12" l="1" a="1"/>
  <c r="AD11" i="12" s="1"/>
  <c r="AF11" i="12" a="1"/>
  <c r="AF11" i="12" s="1"/>
  <c r="M11" i="20" l="1"/>
  <c r="AC14" i="15" l="1"/>
  <c r="X11" i="12"/>
  <c r="T14" i="12"/>
  <c r="T13" i="12"/>
  <c r="T12" i="12"/>
  <c r="T11" i="12"/>
  <c r="S13" i="9"/>
  <c r="S12" i="9"/>
  <c r="S11" i="9"/>
  <c r="R13" i="9"/>
  <c r="R12" i="9"/>
  <c r="R11" i="9"/>
  <c r="Q13" i="9"/>
  <c r="Q12" i="9"/>
  <c r="Q11" i="9"/>
  <c r="P13" i="9"/>
  <c r="P12" i="9"/>
  <c r="P11" i="9"/>
  <c r="O13" i="9"/>
  <c r="O12" i="9"/>
  <c r="O11" i="9"/>
  <c r="X13" i="14" l="1" a="1"/>
  <c r="X13" i="14" s="1"/>
  <c r="X12" i="14" a="1"/>
  <c r="X12" i="14" s="1"/>
  <c r="X11" i="14" a="1"/>
  <c r="X11" i="14" s="1"/>
  <c r="V20" i="13"/>
  <c r="V19" i="13"/>
  <c r="V18" i="13"/>
  <c r="V17" i="13"/>
  <c r="V16" i="13"/>
  <c r="V15" i="13"/>
  <c r="V14" i="13"/>
  <c r="V13" i="13"/>
  <c r="V12" i="13"/>
  <c r="V11" i="13"/>
  <c r="BM14" i="12" l="1" a="1"/>
  <c r="BM14" i="12" s="1"/>
  <c r="AF14" i="12" a="1"/>
  <c r="AF14" i="12" s="1"/>
  <c r="AD14" i="12" a="1"/>
  <c r="AD14" i="12" s="1"/>
  <c r="AC14" i="12" a="1"/>
  <c r="AC14" i="12" s="1"/>
  <c r="AB14" i="12" a="1"/>
  <c r="AB14" i="12" s="1"/>
  <c r="AA14" i="12" a="1"/>
  <c r="AA14" i="12" s="1"/>
  <c r="Z14" i="12" a="1"/>
  <c r="Z14" i="12" s="1"/>
  <c r="X14" i="12"/>
  <c r="M15" i="20"/>
  <c r="M14" i="20"/>
  <c r="M13" i="20"/>
  <c r="M12" i="20"/>
  <c r="Y17" i="19"/>
  <c r="Y16" i="19"/>
  <c r="Y15" i="19"/>
  <c r="Y14" i="19"/>
  <c r="Y13" i="19"/>
  <c r="Y12" i="19"/>
  <c r="Y11" i="19"/>
  <c r="R19" i="19"/>
  <c r="R18" i="19"/>
  <c r="R17" i="19"/>
  <c r="R16" i="19"/>
  <c r="R15" i="19"/>
  <c r="R14" i="19"/>
  <c r="R13" i="19"/>
  <c r="R12" i="19"/>
  <c r="R11" i="19"/>
  <c r="L18" i="19"/>
  <c r="L17" i="19"/>
  <c r="L16" i="19"/>
  <c r="L15" i="19"/>
  <c r="L14" i="19"/>
  <c r="L13" i="19"/>
  <c r="L12" i="19"/>
  <c r="L11" i="19"/>
  <c r="F18" i="19"/>
  <c r="F17" i="19"/>
  <c r="F16" i="19"/>
  <c r="F15" i="19"/>
  <c r="F14" i="19"/>
  <c r="F13" i="19"/>
  <c r="F12" i="19"/>
  <c r="F11" i="19"/>
  <c r="F21" i="16"/>
  <c r="F20" i="16"/>
  <c r="F19" i="16"/>
  <c r="F18" i="16"/>
  <c r="F17" i="16"/>
  <c r="F16" i="16"/>
  <c r="F15" i="16"/>
  <c r="F14" i="16"/>
  <c r="F13" i="16"/>
  <c r="F12" i="16"/>
  <c r="F11" i="16"/>
  <c r="AX17" i="15"/>
  <c r="AX16" i="15"/>
  <c r="AX15" i="15"/>
  <c r="AX14" i="15"/>
  <c r="AX13" i="15"/>
  <c r="AX12" i="15"/>
  <c r="AX11" i="15"/>
  <c r="AC13" i="15"/>
  <c r="AC12" i="15"/>
  <c r="AC11" i="15"/>
  <c r="L17" i="15" a="1"/>
  <c r="L17" i="15" s="1"/>
  <c r="L16" i="15" a="1"/>
  <c r="L16" i="15" s="1"/>
  <c r="L15" i="15" a="1"/>
  <c r="L15" i="15" s="1"/>
  <c r="F17" i="15"/>
  <c r="F16" i="15"/>
  <c r="F15" i="15"/>
  <c r="F14" i="15"/>
  <c r="F13" i="15"/>
  <c r="F12" i="15"/>
  <c r="F11" i="15"/>
  <c r="G20" i="13"/>
  <c r="G19" i="13"/>
  <c r="G18" i="13"/>
  <c r="G17" i="13"/>
  <c r="G16" i="13"/>
  <c r="G15" i="13"/>
  <c r="G14" i="13"/>
  <c r="G13" i="13"/>
  <c r="G12" i="13"/>
  <c r="G11" i="13"/>
  <c r="BM13" i="12" a="1"/>
  <c r="BM13" i="12" s="1"/>
  <c r="BM12" i="12" a="1"/>
  <c r="BM12" i="12" s="1"/>
  <c r="BM11" i="12" a="1"/>
  <c r="BM11" i="12" s="1"/>
  <c r="AF13" i="12" a="1"/>
  <c r="AF13" i="12" s="1"/>
  <c r="AF12" i="12" a="1"/>
  <c r="AF12" i="12" s="1"/>
  <c r="AD13" i="12" a="1"/>
  <c r="AD13" i="12" s="1"/>
  <c r="AL13" i="12" s="1"/>
  <c r="AD12" i="12" a="1"/>
  <c r="AD12" i="12" s="1"/>
  <c r="AL12" i="12" s="1"/>
  <c r="AC13" i="12" a="1"/>
  <c r="AC13" i="12" s="1"/>
  <c r="AC12" i="12" a="1"/>
  <c r="AC12" i="12" s="1"/>
  <c r="AC11" i="12" a="1"/>
  <c r="AC11" i="12" s="1"/>
  <c r="AB13" i="12" a="1"/>
  <c r="AB13" i="12" s="1"/>
  <c r="AB12" i="12" a="1"/>
  <c r="AB12" i="12" s="1"/>
  <c r="AB11" i="12" a="1"/>
  <c r="AB11" i="12" s="1"/>
  <c r="AA13" i="12" a="1"/>
  <c r="AA13" i="12" s="1"/>
  <c r="AA12" i="12" a="1"/>
  <c r="AA12" i="12" s="1"/>
  <c r="AA11" i="12" a="1"/>
  <c r="AA11" i="12" s="1"/>
  <c r="Z13" i="12" a="1"/>
  <c r="Z13" i="12" s="1"/>
  <c r="Z12" i="12" a="1"/>
  <c r="Z12" i="12" s="1"/>
  <c r="Z11" i="12" a="1"/>
  <c r="Z11" i="12" s="1"/>
  <c r="X13" i="12"/>
  <c r="X12" i="12"/>
  <c r="Y15" i="14" a="1"/>
  <c r="Y15" i="14" s="1"/>
  <c r="AC15" i="14" s="1"/>
  <c r="Y14" i="14" a="1"/>
  <c r="Y14" i="14" s="1"/>
  <c r="AC14" i="14" s="1"/>
  <c r="Y13" i="14" a="1"/>
  <c r="Y13" i="14" s="1"/>
  <c r="AC13" i="14" s="1"/>
  <c r="Y12" i="14" a="1"/>
  <c r="Y12" i="14" s="1"/>
  <c r="AC12" i="14" s="1"/>
  <c r="Y11" i="14" a="1"/>
  <c r="Y11" i="14" s="1"/>
  <c r="AC11" i="14" s="1"/>
  <c r="W15" i="14" a="1"/>
  <c r="W15" i="14" s="1"/>
  <c r="W14" i="14" a="1"/>
  <c r="W14" i="14" s="1"/>
  <c r="W13" i="14" a="1"/>
  <c r="W13" i="14" s="1"/>
  <c r="W12" i="14" a="1"/>
  <c r="W12" i="14" s="1"/>
  <c r="W11" i="14" a="1"/>
  <c r="W11" i="14" s="1"/>
  <c r="AH15" i="14"/>
  <c r="AG15" i="14"/>
  <c r="AF15" i="14"/>
  <c r="AE15" i="14"/>
  <c r="AD15" i="14"/>
  <c r="AB15" i="14"/>
  <c r="AA15" i="14"/>
  <c r="Z15" i="14"/>
  <c r="X15" i="14"/>
  <c r="AH14" i="14"/>
  <c r="AG14" i="14"/>
  <c r="AF14" i="14"/>
  <c r="AE14" i="14"/>
  <c r="AD14" i="14"/>
  <c r="AB14" i="14"/>
  <c r="AA14" i="14"/>
  <c r="Z14" i="14"/>
  <c r="X14" i="14"/>
  <c r="AH13" i="14"/>
  <c r="AG13" i="14"/>
  <c r="AF13" i="14"/>
  <c r="AE13" i="14"/>
  <c r="AD13" i="14"/>
  <c r="AB13" i="14"/>
  <c r="AA13" i="14"/>
  <c r="Z13" i="14"/>
  <c r="AH12" i="14"/>
  <c r="AG12" i="14"/>
  <c r="AF12" i="14"/>
  <c r="AE12" i="14"/>
  <c r="AD12" i="14"/>
  <c r="AB12" i="14"/>
  <c r="AA12" i="14"/>
  <c r="Z12" i="14"/>
  <c r="AH11" i="14"/>
  <c r="AG11" i="14"/>
  <c r="AF11" i="14"/>
  <c r="AE11" i="14"/>
  <c r="AD11" i="14"/>
  <c r="AB11" i="14"/>
  <c r="AA11" i="14"/>
  <c r="Z11" i="14"/>
  <c r="BP11" i="8" a="1"/>
  <c r="BP11" i="8" s="1"/>
  <c r="AR11" i="8" a="1"/>
  <c r="AR11" i="8" s="1"/>
  <c r="BX11" i="8"/>
  <c r="BV11" i="8"/>
  <c r="BU11" i="8"/>
  <c r="BT11" i="8"/>
  <c r="BS11" i="8"/>
  <c r="BW11" i="8" s="1"/>
  <c r="BR11" i="8"/>
  <c r="BQ11" i="8"/>
  <c r="BN11" i="8"/>
  <c r="BM11" i="8"/>
  <c r="BL11" i="8"/>
  <c r="BK11" i="8"/>
  <c r="BO11" i="8" s="1"/>
  <c r="BJ11" i="8"/>
  <c r="BI11" i="8"/>
  <c r="BH11" i="8"/>
  <c r="BF11" i="8"/>
  <c r="BE11" i="8"/>
  <c r="BD11" i="8"/>
  <c r="BC11" i="8"/>
  <c r="BG11" i="8" s="1"/>
  <c r="BB11" i="8"/>
  <c r="BA11" i="8"/>
  <c r="AZ11" i="8"/>
  <c r="AT11" i="8"/>
  <c r="AS11" i="8"/>
  <c r="AK11" i="8"/>
  <c r="AJ11" i="8"/>
  <c r="AI11" i="8"/>
  <c r="H13" i="15" l="1" a="1"/>
  <c r="H13" i="15" s="1"/>
  <c r="Y11" i="12"/>
  <c r="H12" i="15" a="1"/>
  <c r="H12" i="15" s="1"/>
  <c r="AL11" i="12"/>
  <c r="AL14" i="12"/>
  <c r="Y14" i="12"/>
  <c r="H14" i="15" a="1"/>
  <c r="H14" i="15" s="1"/>
  <c r="H17" i="15" a="1"/>
  <c r="H17" i="15" s="1"/>
  <c r="H15" i="15" a="1"/>
  <c r="H15" i="15" s="1"/>
  <c r="H16" i="15" a="1"/>
  <c r="H16" i="15" s="1"/>
  <c r="H11" i="15" a="1"/>
  <c r="H11" i="15" s="1"/>
  <c r="Y13" i="12"/>
  <c r="Y12" i="12"/>
  <c r="M21" i="20" l="1"/>
  <c r="M22" i="20"/>
  <c r="M23" i="20"/>
  <c r="M24" i="20"/>
  <c r="M25" i="20"/>
  <c r="M26" i="20"/>
  <c r="M27" i="20"/>
  <c r="M28" i="20"/>
  <c r="M29" i="20"/>
  <c r="M30" i="20"/>
  <c r="M31" i="20"/>
  <c r="M32" i="20"/>
  <c r="M33" i="20"/>
  <c r="M34" i="20"/>
  <c r="M35" i="20"/>
  <c r="M36" i="20"/>
  <c r="M37" i="20"/>
  <c r="M38" i="20"/>
  <c r="M39" i="20"/>
  <c r="M40" i="20"/>
  <c r="M41" i="20"/>
  <c r="M42" i="20"/>
  <c r="M43" i="20"/>
  <c r="M44" i="20"/>
  <c r="M45" i="20"/>
  <c r="M46" i="20"/>
  <c r="M47" i="20"/>
  <c r="M48" i="20"/>
  <c r="B24" i="36" l="1"/>
  <c r="B21" i="36"/>
  <c r="B18" i="36"/>
  <c r="B13" i="36"/>
  <c r="B11" i="36"/>
  <c r="A9" i="15" l="1"/>
  <c r="AN11" i="8" l="1"/>
  <c r="AW11" i="8"/>
  <c r="A7" i="15" l="1"/>
  <c r="AO11" i="8" l="1"/>
  <c r="AQ11" i="8" s="1"/>
  <c r="AX11" i="8"/>
  <c r="AP11" i="8"/>
  <c r="AL11" i="8"/>
  <c r="AU11" i="8"/>
  <c r="AV11" i="8"/>
  <c r="AM11" i="8"/>
  <c r="AY11" i="8" l="1"/>
  <c r="M16" i="20"/>
  <c r="M17" i="20"/>
  <c r="M18" i="20"/>
  <c r="M19" i="20"/>
  <c r="M20" i="20"/>
  <c r="Y18" i="19"/>
  <c r="Y19" i="19"/>
  <c r="Y20" i="19"/>
  <c r="Y21" i="19"/>
  <c r="R20" i="19"/>
  <c r="R21" i="19"/>
  <c r="V12" i="14" l="1" a="1"/>
  <c r="V12" i="14" s="1"/>
  <c r="U13" i="14" a="1"/>
  <c r="U13" i="14" s="1"/>
  <c r="U11" i="14" a="1"/>
  <c r="U11" i="14" s="1"/>
  <c r="V11" i="14" a="1"/>
  <c r="V11" i="14" s="1"/>
  <c r="V15" i="14" a="1"/>
  <c r="V15" i="14" s="1"/>
  <c r="V13" i="14" a="1"/>
  <c r="V13" i="14" s="1"/>
  <c r="U14" i="14" a="1"/>
  <c r="U14" i="14" s="1"/>
  <c r="U12" i="14" a="1"/>
  <c r="U12" i="14" s="1"/>
  <c r="V14" i="14" a="1"/>
  <c r="V14" i="14" s="1"/>
  <c r="U15" i="14" a="1"/>
  <c r="U15" i="14" s="1"/>
  <c r="L12" i="15" a="1"/>
  <c r="L12" i="15" s="1"/>
  <c r="L14" i="15" a="1"/>
  <c r="L14" i="15" s="1"/>
  <c r="L13" i="15" a="1"/>
  <c r="L13" i="15" s="1"/>
  <c r="L11" i="15" a="1"/>
  <c r="L11" i="15" s="1"/>
  <c r="A8" i="1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<sst xmlns="http://schemas.openxmlformats.org/spreadsheetml/2006/main" count="1827" uniqueCount="1171">
  <si>
    <t>펀드명</t>
  </si>
  <si>
    <t>관리보수제안</t>
  </si>
  <si>
    <t>수시납</t>
  </si>
  <si>
    <t>출자자유형</t>
  </si>
  <si>
    <t>출자자명</t>
  </si>
  <si>
    <t>비고</t>
  </si>
  <si>
    <t>미정</t>
  </si>
  <si>
    <t>운용사</t>
  </si>
  <si>
    <t>기본정보</t>
    <phoneticPr fontId="6" type="noConversion"/>
  </si>
  <si>
    <t>업력</t>
    <phoneticPr fontId="6" type="noConversion"/>
  </si>
  <si>
    <t>주소</t>
    <phoneticPr fontId="6" type="noConversion"/>
  </si>
  <si>
    <t>인원</t>
    <phoneticPr fontId="6" type="noConversion"/>
  </si>
  <si>
    <t>담당자</t>
    <phoneticPr fontId="6" type="noConversion"/>
  </si>
  <si>
    <t>청산완료 펀드</t>
    <phoneticPr fontId="6" type="noConversion"/>
  </si>
  <si>
    <t>운용(결성)예정/운용중/청산중 펀드</t>
    <phoneticPr fontId="6" type="noConversion"/>
  </si>
  <si>
    <t>대표자명</t>
  </si>
  <si>
    <t>설립일</t>
  </si>
  <si>
    <t>우편번호</t>
  </si>
  <si>
    <t>주소</t>
  </si>
  <si>
    <t>주소상세</t>
  </si>
  <si>
    <t>성명</t>
    <phoneticPr fontId="6" type="noConversion"/>
  </si>
  <si>
    <t>부서</t>
    <phoneticPr fontId="6" type="noConversion"/>
  </si>
  <si>
    <t>전화</t>
    <phoneticPr fontId="6" type="noConversion"/>
  </si>
  <si>
    <t>펀드수</t>
  </si>
  <si>
    <t>납입총액</t>
    <phoneticPr fontId="6" type="noConversion"/>
  </si>
  <si>
    <t>투자총액</t>
    <phoneticPr fontId="6" type="noConversion"/>
  </si>
  <si>
    <t>회수총액</t>
  </si>
  <si>
    <t>출자자앞
분배총액</t>
    <phoneticPr fontId="6" type="noConversion"/>
  </si>
  <si>
    <t>납입총액
가중평균
펀드
수익률
(IRR)</t>
    <phoneticPr fontId="6" type="noConversion"/>
  </si>
  <si>
    <t>펀드수</t>
    <phoneticPr fontId="6" type="noConversion"/>
  </si>
  <si>
    <t>약정총액</t>
  </si>
  <si>
    <t>회수총액</t>
    <phoneticPr fontId="6" type="noConversion"/>
  </si>
  <si>
    <t>펀드
순자산</t>
    <phoneticPr fontId="6" type="noConversion"/>
  </si>
  <si>
    <t>투자건수</t>
    <phoneticPr fontId="6" type="noConversion"/>
  </si>
  <si>
    <t>투자건수
(회수료)</t>
    <phoneticPr fontId="6" type="noConversion"/>
  </si>
  <si>
    <t>미회수
투자자산
가치총액</t>
    <phoneticPr fontId="6" type="noConversion"/>
  </si>
  <si>
    <t>투자금액
가중평균
수익율</t>
    <phoneticPr fontId="6" type="noConversion"/>
  </si>
  <si>
    <t>투자금액
가중수익율</t>
    <phoneticPr fontId="6" type="noConversion"/>
  </si>
  <si>
    <t>투자금액
가중평균
수익율
(회수료)</t>
    <phoneticPr fontId="6" type="noConversion"/>
  </si>
  <si>
    <t>(가)결산일자</t>
    <phoneticPr fontId="6" type="noConversion"/>
  </si>
  <si>
    <t>총자산</t>
    <phoneticPr fontId="6" type="noConversion"/>
  </si>
  <si>
    <t>유동자산</t>
  </si>
  <si>
    <t>총부채</t>
    <phoneticPr fontId="6" type="noConversion"/>
  </si>
  <si>
    <t>유동부채</t>
    <phoneticPr fontId="6" type="noConversion"/>
  </si>
  <si>
    <t>자기자본</t>
    <phoneticPr fontId="6" type="noConversion"/>
  </si>
  <si>
    <t>자본금</t>
    <phoneticPr fontId="6" type="noConversion"/>
  </si>
  <si>
    <t>영업수익</t>
    <phoneticPr fontId="6" type="noConversion"/>
  </si>
  <si>
    <t>영업비용</t>
  </si>
  <si>
    <t>당기순이익</t>
  </si>
  <si>
    <t>유동비율</t>
  </si>
  <si>
    <t>부채비율</t>
  </si>
  <si>
    <t>자본충실률</t>
    <phoneticPr fontId="6" type="noConversion"/>
  </si>
  <si>
    <t>영업수지율</t>
  </si>
  <si>
    <t>자기자본순이익률</t>
    <phoneticPr fontId="6" type="noConversion"/>
  </si>
  <si>
    <t>미회수투자자산</t>
    <phoneticPr fontId="6" type="noConversion"/>
  </si>
  <si>
    <t>성과보수</t>
    <phoneticPr fontId="6" type="noConversion"/>
  </si>
  <si>
    <t>청산료</t>
  </si>
  <si>
    <t>블라인드펀드</t>
  </si>
  <si>
    <t>국내설립법인</t>
  </si>
  <si>
    <t>보통주</t>
  </si>
  <si>
    <t>펀드
상태</t>
    <phoneticPr fontId="6" type="noConversion"/>
  </si>
  <si>
    <t>투자기업의
주된
법인유형</t>
    <phoneticPr fontId="6" type="noConversion"/>
  </si>
  <si>
    <t>납입
총액</t>
    <phoneticPr fontId="6" type="noConversion"/>
  </si>
  <si>
    <t>투자기간
종료(예정)일</t>
    <phoneticPr fontId="6" type="noConversion"/>
  </si>
  <si>
    <t>기간(연)</t>
    <phoneticPr fontId="6" type="noConversion"/>
  </si>
  <si>
    <t>IRR</t>
    <phoneticPr fontId="6" type="noConversion"/>
  </si>
  <si>
    <t>회수
총액</t>
    <phoneticPr fontId="6" type="noConversion"/>
  </si>
  <si>
    <t>가치
총액</t>
    <phoneticPr fontId="6" type="noConversion"/>
  </si>
  <si>
    <t>성과보수지급총액</t>
    <phoneticPr fontId="6" type="noConversion"/>
  </si>
  <si>
    <t>관리보수
지급총액</t>
    <phoneticPr fontId="6" type="noConversion"/>
  </si>
  <si>
    <t>종료일</t>
    <phoneticPr fontId="5" type="noConversion"/>
  </si>
  <si>
    <t>제안사명</t>
    <phoneticPr fontId="5" type="noConversion"/>
  </si>
  <si>
    <t>약정액</t>
    <phoneticPr fontId="6" type="noConversion"/>
  </si>
  <si>
    <t>우선손실
충당액</t>
    <phoneticPr fontId="6" type="noConversion"/>
  </si>
  <si>
    <t>운용사명</t>
    <phoneticPr fontId="5" type="noConversion"/>
  </si>
  <si>
    <t>출자자명</t>
    <phoneticPr fontId="5" type="noConversion"/>
  </si>
  <si>
    <t>약정액</t>
    <phoneticPr fontId="5" type="noConversion"/>
  </si>
  <si>
    <t>펀드유형</t>
    <phoneticPr fontId="6" type="noConversion"/>
  </si>
  <si>
    <t>휴대전화
번호</t>
    <phoneticPr fontId="6" type="noConversion"/>
  </si>
  <si>
    <t>미회수
투자자산
투자원금
총액</t>
    <phoneticPr fontId="6" type="noConversion"/>
  </si>
  <si>
    <t>회수투자자산</t>
    <phoneticPr fontId="6" type="noConversion"/>
  </si>
  <si>
    <t>기타사항</t>
    <phoneticPr fontId="6" type="noConversion"/>
  </si>
  <si>
    <t>피투자기업
법인유형</t>
    <phoneticPr fontId="6" type="noConversion"/>
  </si>
  <si>
    <t>회수구분</t>
    <phoneticPr fontId="6" type="noConversion"/>
  </si>
  <si>
    <t>투자
수익율
(IRR)</t>
    <phoneticPr fontId="6" type="noConversion"/>
  </si>
  <si>
    <t>동반투자자</t>
    <phoneticPr fontId="6" type="noConversion"/>
  </si>
  <si>
    <t>최종회수일</t>
    <phoneticPr fontId="6" type="noConversion"/>
  </si>
  <si>
    <t>투자원금</t>
    <phoneticPr fontId="6" type="noConversion"/>
  </si>
  <si>
    <t>회수방법</t>
    <phoneticPr fontId="6" type="noConversion"/>
  </si>
  <si>
    <t>감액
여부</t>
    <phoneticPr fontId="6" type="noConversion"/>
  </si>
  <si>
    <t>가치</t>
    <phoneticPr fontId="6" type="noConversion"/>
  </si>
  <si>
    <t>현재
담당자
성명</t>
    <phoneticPr fontId="6" type="noConversion"/>
  </si>
  <si>
    <t>발굴및 
투자검토</t>
  </si>
  <si>
    <t>사후
관리</t>
  </si>
  <si>
    <t>회수</t>
  </si>
  <si>
    <t>PE펀드계정</t>
  </si>
  <si>
    <t>기타</t>
    <phoneticPr fontId="6" type="noConversion"/>
  </si>
  <si>
    <t>코스닥</t>
  </si>
  <si>
    <t>해외출자법인</t>
  </si>
  <si>
    <t>CB</t>
  </si>
  <si>
    <t>NO</t>
  </si>
  <si>
    <t>부실발생기준에 의거한 회계상
감액내역</t>
    <phoneticPr fontId="6" type="noConversion"/>
  </si>
  <si>
    <t>참여자정보</t>
    <phoneticPr fontId="6" type="noConversion"/>
  </si>
  <si>
    <t>피투자기업명</t>
    <phoneticPr fontId="6" type="noConversion"/>
  </si>
  <si>
    <t>피투자기업
주요산업분야</t>
    <phoneticPr fontId="6" type="noConversion"/>
  </si>
  <si>
    <t>투자일</t>
    <phoneticPr fontId="6" type="noConversion"/>
  </si>
  <si>
    <t>투자금액</t>
    <phoneticPr fontId="6" type="noConversion"/>
  </si>
  <si>
    <t>투자기간</t>
    <phoneticPr fontId="6" type="noConversion"/>
  </si>
  <si>
    <t>감액
금액</t>
    <phoneticPr fontId="6" type="noConversion"/>
  </si>
  <si>
    <t>대표펀드매니저</t>
  </si>
  <si>
    <t>핵심운용인력</t>
  </si>
  <si>
    <t>주민등록번호상 앞6자리</t>
    <phoneticPr fontId="6" type="noConversion"/>
  </si>
  <si>
    <t>펀드명</t>
    <phoneticPr fontId="6" type="noConversion"/>
  </si>
  <si>
    <t>YES</t>
  </si>
  <si>
    <t>회수료</t>
  </si>
  <si>
    <t>장외매각</t>
  </si>
  <si>
    <t>외국법인</t>
  </si>
  <si>
    <t>투자
계정
구분</t>
  </si>
  <si>
    <t>기타</t>
  </si>
  <si>
    <t>일반운용인력</t>
  </si>
  <si>
    <t>학력사항</t>
    <phoneticPr fontId="6" type="noConversion"/>
  </si>
  <si>
    <t>졸업일/수료일</t>
    <phoneticPr fontId="6" type="noConversion"/>
  </si>
  <si>
    <t>졸업/수료 학교명</t>
    <phoneticPr fontId="6" type="noConversion"/>
  </si>
  <si>
    <t>학과(전공)명</t>
  </si>
  <si>
    <t>학위명</t>
  </si>
  <si>
    <t>취득국명</t>
  </si>
  <si>
    <t>납입</t>
  </si>
  <si>
    <t>현금분배</t>
  </si>
  <si>
    <t>성과보수</t>
  </si>
  <si>
    <t>가상분배</t>
  </si>
  <si>
    <t>제안서 작성 기준일</t>
  </si>
  <si>
    <t>※ M&amp;A 또는 회사분할 등이 있었던 경우 변경전의 펀드운용업무시작일을 기재</t>
  </si>
  <si>
    <t>펀드운용</t>
  </si>
  <si>
    <t>펀드결성(예정)일</t>
  </si>
  <si>
    <t>펀드해산(예정)일</t>
  </si>
  <si>
    <t>투자대상이 확정되지 않은 펀드</t>
  </si>
  <si>
    <t>프로젝트펀드</t>
  </si>
  <si>
    <t>투자대상이 확정되어 있는 펀드</t>
  </si>
  <si>
    <t>결성예정</t>
  </si>
  <si>
    <t>운용예정</t>
  </si>
  <si>
    <t>운용중</t>
  </si>
  <si>
    <t>청산중</t>
  </si>
  <si>
    <t>해산 후 청산절차를 진행중인 경우</t>
  </si>
  <si>
    <t>청산 절차를 완료한 경우</t>
  </si>
  <si>
    <t>펀드 순자산</t>
  </si>
  <si>
    <t>ⅰ) 제안서 작성 기준일 현재 제안사에 재직중이면서</t>
  </si>
  <si>
    <t>출자자가 납입한 출자금</t>
  </si>
  <si>
    <t>현물분배</t>
  </si>
  <si>
    <t>펀드 운용중 또는 청산시 운용사에게 지급한 성과보수</t>
  </si>
  <si>
    <t>구분</t>
    <phoneticPr fontId="6" type="noConversion"/>
  </si>
  <si>
    <t>목록값</t>
    <phoneticPr fontId="6" type="noConversion"/>
  </si>
  <si>
    <t>BW</t>
  </si>
  <si>
    <t>대여금</t>
  </si>
  <si>
    <t>운용사유형</t>
  </si>
  <si>
    <t>신기술사업금융회사</t>
  </si>
  <si>
    <t>자산운용사</t>
  </si>
  <si>
    <t>은행</t>
  </si>
  <si>
    <t>증권사</t>
  </si>
  <si>
    <t>독립 PEF 운용사</t>
  </si>
  <si>
    <t>펀드상태</t>
  </si>
  <si>
    <t>동반투자자유형</t>
  </si>
  <si>
    <t>타운용사 펀드</t>
  </si>
  <si>
    <t>리스크관리 기준 보유 유무</t>
    <phoneticPr fontId="1" type="noConversion"/>
  </si>
  <si>
    <t>리스크관리전담조직 유무</t>
    <phoneticPr fontId="1" type="noConversion"/>
  </si>
  <si>
    <t>규정상
성과보수
최대지급
비율</t>
    <phoneticPr fontId="1" type="noConversion"/>
  </si>
  <si>
    <t>제안사 내규 현황</t>
    <phoneticPr fontId="1" type="noConversion"/>
  </si>
  <si>
    <t>투자유형</t>
    <phoneticPr fontId="6" type="noConversion"/>
  </si>
  <si>
    <t>시장성
유무</t>
    <phoneticPr fontId="6" type="noConversion"/>
  </si>
  <si>
    <t>내부통제
전담조식
유무</t>
    <phoneticPr fontId="1" type="noConversion"/>
  </si>
  <si>
    <t>기타메자닌증권</t>
  </si>
  <si>
    <t>관리인력</t>
  </si>
  <si>
    <t>VC펀드계정</t>
  </si>
  <si>
    <t>장외매각(M&amp;A)</t>
  </si>
  <si>
    <t>대표이사/참여인력</t>
    <phoneticPr fontId="6" type="noConversion"/>
  </si>
  <si>
    <t>Ⅰ. 열제목별 목록값</t>
    <phoneticPr fontId="6" type="noConversion"/>
  </si>
  <si>
    <t>PE펀드계정 투자</t>
    <phoneticPr fontId="6" type="noConversion"/>
  </si>
  <si>
    <t>VC펀드계정 투자</t>
    <phoneticPr fontId="6" type="noConversion"/>
  </si>
  <si>
    <t>비고</t>
    <phoneticPr fontId="6" type="noConversion"/>
  </si>
  <si>
    <t>부분회수</t>
  </si>
  <si>
    <t>미회수</t>
  </si>
  <si>
    <t>설립</t>
  </si>
  <si>
    <t>유출</t>
  </si>
  <si>
    <t>유입</t>
  </si>
  <si>
    <t>청산시 또는 제안서기준일</t>
  </si>
  <si>
    <t>펀드법적유형</t>
    <phoneticPr fontId="1" type="noConversion"/>
  </si>
  <si>
    <t>거래구분</t>
    <phoneticPr fontId="6" type="noConversion"/>
  </si>
  <si>
    <t>거래일자</t>
    <phoneticPr fontId="6" type="noConversion"/>
  </si>
  <si>
    <t>이름</t>
    <phoneticPr fontId="6" type="noConversion"/>
  </si>
  <si>
    <t>PE펀드운용</t>
  </si>
  <si>
    <t>VC펀드운용</t>
  </si>
  <si>
    <t>펀드구분</t>
    <phoneticPr fontId="1" type="noConversion"/>
  </si>
  <si>
    <t>3) 청산시 또는 제안서작성기준일 현재 기재대상핵심인력 전원을 기재</t>
  </si>
  <si>
    <t xml:space="preserve">    - 기존 기재대상핵심인력 2인을 동시에 변경하는 경우 : </t>
  </si>
  <si>
    <t xml:space="preserve">    - 기존 기재대상핵심인력의 변경 없이 1인을 추가 선임하는 경우 : "유입"으로 기재</t>
  </si>
  <si>
    <t xml:space="preserve">    - 변경선임없이 기존 기재대상핵심인력 1인이 퇴사하는 경우 : "유출"로 기재</t>
  </si>
  <si>
    <t xml:space="preserve">    - 공석의 기재대상핵심인력 1인을 선임하는 경우 : "유입"으로 기재</t>
  </si>
  <si>
    <t xml:space="preserve">    - 일반기재대상핵심인력을 대표펀드매니저로 변경하는 경우 : "기타"로 기재하며, 기타로 분류한 사유를 비고에 적시</t>
  </si>
  <si>
    <t xml:space="preserve">    - 기재대상핵심인력 1인이 퇴사하고 2인을 추가로 선임하는 경우 : 각각 "유출", "유입" 총 3개 행으로 기재</t>
  </si>
  <si>
    <t>금융투자기관</t>
  </si>
  <si>
    <t>기타 주식등 투자펀드계정</t>
  </si>
  <si>
    <t>기타 주식등 투자펀드 계정</t>
    <phoneticPr fontId="6" type="noConversion"/>
  </si>
  <si>
    <t>PE펀드계정투자</t>
  </si>
  <si>
    <t>PE고유계정투자</t>
  </si>
  <si>
    <t>비투자업무</t>
  </si>
  <si>
    <t>대표이사</t>
  </si>
  <si>
    <t>VC고유계정투자</t>
  </si>
  <si>
    <t>기타 투자</t>
  </si>
  <si>
    <t>제안사 펀드</t>
  </si>
  <si>
    <t>대표이사/참여인력</t>
    <phoneticPr fontId="6" type="noConversion"/>
  </si>
  <si>
    <t>성명</t>
    <phoneticPr fontId="6" type="noConversion"/>
  </si>
  <si>
    <t>주민등록번호상 앞6자리</t>
    <phoneticPr fontId="6" type="noConversion"/>
  </si>
  <si>
    <t>재직회사
유형</t>
    <phoneticPr fontId="6" type="noConversion"/>
  </si>
  <si>
    <t>재직회사명</t>
    <phoneticPr fontId="6" type="noConversion"/>
  </si>
  <si>
    <t>시작일</t>
    <phoneticPr fontId="1" type="noConversion"/>
  </si>
  <si>
    <t>종료일</t>
    <phoneticPr fontId="1" type="noConversion"/>
  </si>
  <si>
    <t>기간(년수)</t>
    <phoneticPr fontId="1" type="noConversion"/>
  </si>
  <si>
    <t>재직회사</t>
    <phoneticPr fontId="6" type="noConversion"/>
  </si>
  <si>
    <t>회사 재직기간</t>
    <phoneticPr fontId="1" type="noConversion"/>
  </si>
  <si>
    <t>재직부서 및 담당업무</t>
    <phoneticPr fontId="1" type="noConversion"/>
  </si>
  <si>
    <t>부서 재직기간</t>
    <phoneticPr fontId="1" type="noConversion"/>
  </si>
  <si>
    <t>업무상세내역</t>
    <phoneticPr fontId="1" type="noConversion"/>
  </si>
  <si>
    <t>업무수행기간</t>
    <phoneticPr fontId="1" type="noConversion"/>
  </si>
  <si>
    <t>재직시 소속부서명</t>
    <phoneticPr fontId="6" type="noConversion"/>
  </si>
  <si>
    <t>재직시 직위</t>
    <phoneticPr fontId="6" type="noConversion"/>
  </si>
  <si>
    <t>재직시 담당업무(자세히 기재)</t>
    <phoneticPr fontId="6" type="noConversion"/>
  </si>
  <si>
    <t>투자업무
수행여부</t>
    <phoneticPr fontId="1" type="noConversion"/>
  </si>
  <si>
    <t>제안펀드 신청분야 관련여부</t>
    <phoneticPr fontId="1" type="noConversion"/>
  </si>
  <si>
    <t>제안펀드 신청분야
관련성 상세서술</t>
    <phoneticPr fontId="1" type="noConversion"/>
  </si>
  <si>
    <t>주요업무
수행내역</t>
    <phoneticPr fontId="6" type="noConversion"/>
  </si>
  <si>
    <t>참여인력구분</t>
    <phoneticPr fontId="6" type="noConversion"/>
  </si>
  <si>
    <t>투자유형</t>
    <phoneticPr fontId="1" type="noConversion"/>
  </si>
  <si>
    <t>목적 달성을 위해 판단하고 있는 투자기간의 종료(예정)일</t>
  </si>
  <si>
    <t>펀드
사업자번호(고유번호)</t>
    <phoneticPr fontId="6" type="noConversion"/>
  </si>
  <si>
    <t>[(미회수투자자산 가치총액) + (예금 등 투자자산 이외 자산총액) - (미지급 등 부채총액)]</t>
  </si>
  <si>
    <t>회수투자자산</t>
    <phoneticPr fontId="6" type="noConversion"/>
  </si>
  <si>
    <t>부실발생기준에 의거한 회계상
감액내역</t>
    <phoneticPr fontId="6" type="noConversion"/>
  </si>
  <si>
    <t>미회수투자자산</t>
    <phoneticPr fontId="6" type="noConversion"/>
  </si>
  <si>
    <t>기타사항</t>
    <phoneticPr fontId="6" type="noConversion"/>
  </si>
  <si>
    <t>투자원금</t>
    <phoneticPr fontId="6" type="noConversion"/>
  </si>
  <si>
    <t>가치산출근거</t>
    <phoneticPr fontId="6" type="noConversion"/>
  </si>
  <si>
    <t>펀드명칭</t>
    <phoneticPr fontId="6" type="noConversion"/>
  </si>
  <si>
    <t>펀드개요</t>
    <phoneticPr fontId="6" type="noConversion"/>
  </si>
  <si>
    <t>펀드규모</t>
    <phoneticPr fontId="6" type="noConversion"/>
  </si>
  <si>
    <t>펀드 존속기간</t>
    <phoneticPr fontId="6" type="noConversion"/>
  </si>
  <si>
    <t>보수</t>
    <phoneticPr fontId="6" type="noConversion"/>
  </si>
  <si>
    <t>펀드수익율</t>
    <phoneticPr fontId="6" type="noConversion"/>
  </si>
  <si>
    <t>투자 및 회수</t>
    <phoneticPr fontId="6" type="noConversion"/>
  </si>
  <si>
    <t>미회수투자자산</t>
    <phoneticPr fontId="6" type="noConversion"/>
  </si>
  <si>
    <t>분배 및 비용</t>
    <phoneticPr fontId="6" type="noConversion"/>
  </si>
  <si>
    <t>예금 등
투자자산
이외 
자산총액</t>
    <phoneticPr fontId="6" type="noConversion"/>
  </si>
  <si>
    <t>미지급등
부채총액</t>
    <phoneticPr fontId="6" type="noConversion"/>
  </si>
  <si>
    <t>펀드
 순자산</t>
    <phoneticPr fontId="6" type="noConversion"/>
  </si>
  <si>
    <t>추가투자
예상금액</t>
    <phoneticPr fontId="6" type="noConversion"/>
  </si>
  <si>
    <t>핵심운용인력1 (최초규약상)</t>
    <phoneticPr fontId="6" type="noConversion"/>
  </si>
  <si>
    <t>핵심운용인력2 (최초규약상)</t>
    <phoneticPr fontId="6" type="noConversion"/>
  </si>
  <si>
    <t>핵심운용인력3 (최초규약상)</t>
    <phoneticPr fontId="6" type="noConversion"/>
  </si>
  <si>
    <t>최초규약상 핵심 운용인력 수</t>
    <phoneticPr fontId="6" type="noConversion"/>
  </si>
  <si>
    <t>핵심운용인력1(청산시 or 작성기준일 상)</t>
    <phoneticPr fontId="6" type="noConversion"/>
  </si>
  <si>
    <t>핵심운용인력2(청산시 or 작성기준일 상)</t>
    <phoneticPr fontId="6" type="noConversion"/>
  </si>
  <si>
    <t>핵심운용인력3(청산시 or 작성기준일 상)</t>
    <phoneticPr fontId="6" type="noConversion"/>
  </si>
  <si>
    <t>핵심인력변경횟수</t>
    <phoneticPr fontId="6" type="noConversion"/>
  </si>
  <si>
    <t>운용사수</t>
    <phoneticPr fontId="6" type="noConversion"/>
  </si>
  <si>
    <t>제안사출자</t>
    <phoneticPr fontId="5" type="noConversion"/>
  </si>
  <si>
    <t>공동운용사1출자</t>
    <phoneticPr fontId="5" type="noConversion"/>
  </si>
  <si>
    <t>공동운용사2출자</t>
    <phoneticPr fontId="5" type="noConversion"/>
  </si>
  <si>
    <t>투자자1 출자</t>
    <phoneticPr fontId="5" type="noConversion"/>
  </si>
  <si>
    <t>투자자2 출자</t>
    <phoneticPr fontId="5" type="noConversion"/>
  </si>
  <si>
    <t>투자자3 출자</t>
    <phoneticPr fontId="5" type="noConversion"/>
  </si>
  <si>
    <t>펀드법적유형</t>
    <phoneticPr fontId="6" type="noConversion"/>
  </si>
  <si>
    <t>주목적투자분야</t>
    <phoneticPr fontId="6" type="noConversion"/>
  </si>
  <si>
    <t>주된
투자유형</t>
    <phoneticPr fontId="6" type="noConversion"/>
  </si>
  <si>
    <t>약정
총액</t>
    <phoneticPr fontId="6" type="noConversion"/>
  </si>
  <si>
    <t>결성(예정)일</t>
    <phoneticPr fontId="6" type="noConversion"/>
  </si>
  <si>
    <t>기준
수익률</t>
    <phoneticPr fontId="6" type="noConversion"/>
  </si>
  <si>
    <t>관리보수</t>
    <phoneticPr fontId="6" type="noConversion"/>
  </si>
  <si>
    <t>Multiple</t>
    <phoneticPr fontId="6" type="noConversion"/>
  </si>
  <si>
    <t>투자
총액</t>
    <phoneticPr fontId="6" type="noConversion"/>
  </si>
  <si>
    <t>투자
원금
총액</t>
    <phoneticPr fontId="6" type="noConversion"/>
  </si>
  <si>
    <t>출자자앞
분배총액</t>
    <phoneticPr fontId="6" type="noConversion"/>
  </si>
  <si>
    <t>성과보수
운용인력
분배총액</t>
    <phoneticPr fontId="6" type="noConversion"/>
  </si>
  <si>
    <t>비용
지급총액</t>
    <phoneticPr fontId="6" type="noConversion"/>
  </si>
  <si>
    <t>성명</t>
    <phoneticPr fontId="5" type="noConversion"/>
  </si>
  <si>
    <t>시작일</t>
    <phoneticPr fontId="5" type="noConversion"/>
  </si>
  <si>
    <t>재직여부</t>
    <phoneticPr fontId="5" type="noConversion"/>
  </si>
  <si>
    <t>약정액</t>
    <phoneticPr fontId="6" type="noConversion"/>
  </si>
  <si>
    <t>운용사명</t>
    <phoneticPr fontId="5" type="noConversion"/>
  </si>
  <si>
    <t>우선손실
충당액</t>
    <phoneticPr fontId="6" type="noConversion"/>
  </si>
  <si>
    <t>시작일</t>
    <phoneticPr fontId="1" type="noConversion"/>
  </si>
  <si>
    <t>종료일</t>
    <phoneticPr fontId="1" type="noConversion"/>
  </si>
  <si>
    <t>제안사명</t>
    <phoneticPr fontId="6" type="noConversion"/>
  </si>
  <si>
    <t>법인
등록번호</t>
    <phoneticPr fontId="1" type="noConversion"/>
  </si>
  <si>
    <t>사업자
등록번호</t>
    <phoneticPr fontId="1" type="noConversion"/>
  </si>
  <si>
    <t>제안사유형</t>
    <phoneticPr fontId="6" type="noConversion"/>
  </si>
  <si>
    <t>총발행주식수</t>
    <phoneticPr fontId="1" type="noConversion"/>
  </si>
  <si>
    <t>펀드운용
업무
시작일</t>
    <phoneticPr fontId="6" type="noConversion"/>
  </si>
  <si>
    <t>전체
인원수</t>
    <phoneticPr fontId="6" type="noConversion"/>
  </si>
  <si>
    <t>펀드운용
담당
인력수</t>
    <phoneticPr fontId="6" type="noConversion"/>
  </si>
  <si>
    <t>자본계정
투자
담당인력수</t>
    <phoneticPr fontId="6" type="noConversion"/>
  </si>
  <si>
    <t>내부통제
기준 보유
유무</t>
    <phoneticPr fontId="1" type="noConversion"/>
  </si>
  <si>
    <t>운용인력앞성과보수
지급규정
보유 유무</t>
    <phoneticPr fontId="1" type="noConversion"/>
  </si>
  <si>
    <t>성명</t>
    <phoneticPr fontId="6" type="noConversion"/>
  </si>
  <si>
    <t>직위</t>
    <phoneticPr fontId="6" type="noConversion"/>
  </si>
  <si>
    <t>팩스</t>
    <phoneticPr fontId="6" type="noConversion"/>
  </si>
  <si>
    <t>Email</t>
    <phoneticPr fontId="6" type="noConversion"/>
  </si>
  <si>
    <t>약정총액</t>
    <phoneticPr fontId="6" type="noConversion"/>
  </si>
  <si>
    <t>투자총액</t>
    <phoneticPr fontId="6" type="noConversion"/>
  </si>
  <si>
    <t>성과보수
지급총액</t>
    <phoneticPr fontId="6" type="noConversion"/>
  </si>
  <si>
    <t>펀드
수익율
(Multiple)</t>
    <phoneticPr fontId="6" type="noConversion"/>
  </si>
  <si>
    <t>납입총액</t>
    <phoneticPr fontId="6" type="noConversion"/>
  </si>
  <si>
    <t>회수총액</t>
    <phoneticPr fontId="6" type="noConversion"/>
  </si>
  <si>
    <t>투자건수
(회수료)</t>
    <phoneticPr fontId="6" type="noConversion"/>
  </si>
  <si>
    <t>미회수
투자자산
가치총액</t>
    <phoneticPr fontId="6" type="noConversion"/>
  </si>
  <si>
    <t>투자금액
가중평균
수익율
(회수료)</t>
    <phoneticPr fontId="6" type="noConversion"/>
  </si>
  <si>
    <t>대표이사/참여인력</t>
    <phoneticPr fontId="6" type="noConversion"/>
  </si>
  <si>
    <t>제재</t>
    <phoneticPr fontId="6" type="noConversion"/>
  </si>
  <si>
    <t>투자관련
경력
(년수)</t>
    <phoneticPr fontId="6" type="noConversion"/>
  </si>
  <si>
    <t>산업경력
(년수)</t>
    <phoneticPr fontId="1" type="noConversion"/>
  </si>
  <si>
    <t>투자 및 회수실적</t>
    <phoneticPr fontId="6" type="noConversion"/>
  </si>
  <si>
    <t>현재 관리중인 투자</t>
    <phoneticPr fontId="5" type="noConversion"/>
  </si>
  <si>
    <t>성명</t>
    <phoneticPr fontId="6" type="noConversion"/>
  </si>
  <si>
    <t>주민등록번호상 앞6자리</t>
    <phoneticPr fontId="6" type="noConversion"/>
  </si>
  <si>
    <t>국적</t>
    <phoneticPr fontId="6" type="noConversion"/>
  </si>
  <si>
    <t>제재경력여부</t>
    <phoneticPr fontId="6" type="noConversion"/>
  </si>
  <si>
    <t>제재내역</t>
    <phoneticPr fontId="6" type="noConversion"/>
  </si>
  <si>
    <t>투자
건수</t>
    <phoneticPr fontId="6" type="noConversion"/>
  </si>
  <si>
    <t>투자건수
(회수료)</t>
    <phoneticPr fontId="6" type="noConversion"/>
  </si>
  <si>
    <t>투자총액</t>
    <phoneticPr fontId="6" type="noConversion"/>
  </si>
  <si>
    <t>회수총액</t>
    <phoneticPr fontId="6" type="noConversion"/>
  </si>
  <si>
    <t>미회수
투자자산
투자원금
총액</t>
    <phoneticPr fontId="6" type="noConversion"/>
  </si>
  <si>
    <t>미회수
투자자산
가치총액</t>
    <phoneticPr fontId="6" type="noConversion"/>
  </si>
  <si>
    <t>투자금액
가중평균
수익율</t>
    <phoneticPr fontId="6" type="noConversion"/>
  </si>
  <si>
    <t>투자금액
가중평균수익율
(회수료)</t>
    <phoneticPr fontId="6" type="noConversion"/>
  </si>
  <si>
    <t>미회수
투자건수</t>
    <phoneticPr fontId="5" type="noConversion"/>
  </si>
  <si>
    <t>미회수투자자산
투자원금총액</t>
    <phoneticPr fontId="5" type="noConversion"/>
  </si>
  <si>
    <t>미회수투자자산가치총액</t>
    <phoneticPr fontId="5" type="noConversion"/>
  </si>
  <si>
    <t>회사경력</t>
    <phoneticPr fontId="1" type="noConversion"/>
  </si>
  <si>
    <t>부서경력</t>
    <phoneticPr fontId="1" type="noConversion"/>
  </si>
  <si>
    <t>투자 내역</t>
    <phoneticPr fontId="1" type="noConversion"/>
  </si>
  <si>
    <t>투자건 담당 기간</t>
    <phoneticPr fontId="6" type="noConversion"/>
  </si>
  <si>
    <t>담당 역할(중복선택 가능)</t>
    <phoneticPr fontId="1" type="noConversion"/>
  </si>
  <si>
    <t>투자펀드 내역(펀드계정일 경우 작성)</t>
    <phoneticPr fontId="1" type="noConversion"/>
  </si>
  <si>
    <t>검증인</t>
    <phoneticPr fontId="6" type="noConversion"/>
  </si>
  <si>
    <t>재직회사명</t>
    <phoneticPr fontId="6" type="noConversion"/>
  </si>
  <si>
    <t>기간</t>
    <phoneticPr fontId="1" type="noConversion"/>
  </si>
  <si>
    <t>부서명</t>
    <phoneticPr fontId="1" type="noConversion"/>
  </si>
  <si>
    <t>피투자기업명</t>
    <phoneticPr fontId="6" type="noConversion"/>
  </si>
  <si>
    <t>피투자기업
법인유형</t>
    <phoneticPr fontId="6" type="noConversion"/>
  </si>
  <si>
    <t>피투자기업
주요산업분야</t>
    <phoneticPr fontId="6" type="noConversion"/>
  </si>
  <si>
    <t>투자자금 용도 및 사업내용</t>
    <phoneticPr fontId="1" type="noConversion"/>
  </si>
  <si>
    <t>투자일</t>
    <phoneticPr fontId="6" type="noConversion"/>
  </si>
  <si>
    <t>투자형태</t>
    <phoneticPr fontId="6" type="noConversion"/>
  </si>
  <si>
    <t>투자금액</t>
    <phoneticPr fontId="6" type="noConversion"/>
  </si>
  <si>
    <t>투자시점
취득
지분율</t>
    <phoneticPr fontId="1" type="noConversion"/>
  </si>
  <si>
    <t>회수여부</t>
    <phoneticPr fontId="6" type="noConversion"/>
  </si>
  <si>
    <t>투자
수익율
(IRR)</t>
    <phoneticPr fontId="6" type="noConversion"/>
  </si>
  <si>
    <t>최종회수일</t>
    <phoneticPr fontId="6" type="noConversion"/>
  </si>
  <si>
    <t>투자원금</t>
    <phoneticPr fontId="6" type="noConversion"/>
  </si>
  <si>
    <t>회수방법</t>
    <phoneticPr fontId="6" type="noConversion"/>
  </si>
  <si>
    <t>투자
기간</t>
    <phoneticPr fontId="6" type="noConversion"/>
  </si>
  <si>
    <t>감액
여부</t>
    <phoneticPr fontId="6" type="noConversion"/>
  </si>
  <si>
    <t>감액
금액</t>
    <phoneticPr fontId="6" type="noConversion"/>
  </si>
  <si>
    <t>시장성유무</t>
    <phoneticPr fontId="6" type="noConversion"/>
  </si>
  <si>
    <t>가치</t>
    <phoneticPr fontId="6" type="noConversion"/>
  </si>
  <si>
    <t>가치산출근거</t>
    <phoneticPr fontId="6" type="noConversion"/>
  </si>
  <si>
    <t>시작일</t>
    <phoneticPr fontId="6" type="noConversion"/>
  </si>
  <si>
    <t>종료일</t>
    <phoneticPr fontId="6" type="noConversion"/>
  </si>
  <si>
    <t>의사
결정</t>
    <phoneticPr fontId="1" type="noConversion"/>
  </si>
  <si>
    <t>발굴</t>
    <phoneticPr fontId="1" type="noConversion"/>
  </si>
  <si>
    <t>투자
검토 및
실행</t>
    <phoneticPr fontId="6" type="noConversion"/>
  </si>
  <si>
    <t>사후
관리</t>
    <phoneticPr fontId="6" type="noConversion"/>
  </si>
  <si>
    <t>회수</t>
    <phoneticPr fontId="6" type="noConversion"/>
  </si>
  <si>
    <t>담당 역할 상세서술</t>
    <phoneticPr fontId="1" type="noConversion"/>
  </si>
  <si>
    <t>펀드명</t>
    <phoneticPr fontId="6" type="noConversion"/>
  </si>
  <si>
    <t>펀드법적유형</t>
    <phoneticPr fontId="6" type="noConversion"/>
  </si>
  <si>
    <t>인력구분</t>
    <phoneticPr fontId="1" type="noConversion"/>
  </si>
  <si>
    <t>펀드
담당업무
시작일</t>
    <phoneticPr fontId="1" type="noConversion"/>
  </si>
  <si>
    <t>펀드
담당업무
종료일</t>
    <phoneticPr fontId="1" type="noConversion"/>
  </si>
  <si>
    <t>기간
(년수)</t>
    <phoneticPr fontId="1" type="noConversion"/>
  </si>
  <si>
    <t>소속</t>
    <phoneticPr fontId="6" type="noConversion"/>
  </si>
  <si>
    <t>연락처</t>
    <phoneticPr fontId="6" type="noConversion"/>
  </si>
  <si>
    <t>거래금액</t>
    <phoneticPr fontId="6" type="noConversion"/>
  </si>
  <si>
    <t>기재대상핵심인력 변경구분</t>
    <phoneticPr fontId="6" type="noConversion"/>
  </si>
  <si>
    <t>변경일자</t>
    <phoneticPr fontId="6" type="noConversion"/>
  </si>
  <si>
    <t>업무협력 개요</t>
    <phoneticPr fontId="6" type="noConversion"/>
  </si>
  <si>
    <t>업무협력 기간</t>
    <phoneticPr fontId="6" type="noConversion"/>
  </si>
  <si>
    <t>증빙서류
제출여부</t>
    <phoneticPr fontId="6" type="noConversion"/>
  </si>
  <si>
    <t>업무협력
사업명</t>
    <phoneticPr fontId="6" type="noConversion"/>
  </si>
  <si>
    <t>업무협력 내용 상세기술</t>
    <phoneticPr fontId="6" type="noConversion"/>
  </si>
  <si>
    <t>기간(년수)</t>
    <phoneticPr fontId="6" type="noConversion"/>
  </si>
  <si>
    <t>제안서
작성
기준일</t>
    <phoneticPr fontId="6" type="noConversion"/>
  </si>
  <si>
    <t>제안펀드</t>
    <phoneticPr fontId="6" type="noConversion"/>
  </si>
  <si>
    <t>보수</t>
    <phoneticPr fontId="5" type="noConversion"/>
  </si>
  <si>
    <t>제안펀드 담당자</t>
    <phoneticPr fontId="6" type="noConversion"/>
  </si>
  <si>
    <t>투자기구</t>
    <phoneticPr fontId="6" type="noConversion"/>
  </si>
  <si>
    <t>존속기간</t>
    <phoneticPr fontId="6" type="noConversion"/>
  </si>
  <si>
    <t>납입방식</t>
    <phoneticPr fontId="6" type="noConversion"/>
  </si>
  <si>
    <t>목표
수익율
(IRR)</t>
    <phoneticPr fontId="6" type="noConversion"/>
  </si>
  <si>
    <t>회사명</t>
    <phoneticPr fontId="5" type="noConversion"/>
  </si>
  <si>
    <t>법인등록번호</t>
    <phoneticPr fontId="6" type="noConversion"/>
  </si>
  <si>
    <t>출자약정예상액</t>
    <phoneticPr fontId="6" type="noConversion"/>
  </si>
  <si>
    <t>참여
핵심
운용
인력수</t>
    <phoneticPr fontId="5" type="noConversion"/>
  </si>
  <si>
    <t>참여
일반
운용
인력수</t>
    <phoneticPr fontId="5" type="noConversion"/>
  </si>
  <si>
    <t>소속</t>
    <phoneticPr fontId="5" type="noConversion"/>
  </si>
  <si>
    <t>연락처</t>
    <phoneticPr fontId="5" type="noConversion"/>
  </si>
  <si>
    <t>출자확정구분</t>
    <phoneticPr fontId="6" type="noConversion"/>
  </si>
  <si>
    <t>중소기업창업투자회사</t>
  </si>
  <si>
    <t>펀드구분</t>
    <phoneticPr fontId="1" type="noConversion"/>
  </si>
  <si>
    <t>전략적투자자(SI)</t>
  </si>
  <si>
    <t>재무적투자자(FI)</t>
  </si>
  <si>
    <t>중기특화금융투자회사</t>
  </si>
  <si>
    <t>금융회사계열 PEF 운용사</t>
  </si>
  <si>
    <t>유한회사형 운용사</t>
  </si>
  <si>
    <t>제안사내 (타)펀드</t>
  </si>
  <si>
    <t>제안사 자본계정</t>
  </si>
  <si>
    <t>타운용사 자본계정</t>
  </si>
  <si>
    <t>공동(각자)대표이사</t>
  </si>
  <si>
    <t>사업부문 대표</t>
  </si>
  <si>
    <t>자펀드출자</t>
  </si>
  <si>
    <t>대출채권</t>
  </si>
  <si>
    <t>펀드청산시자본계정투자</t>
  </si>
  <si>
    <t>코스피</t>
  </si>
  <si>
    <t>환매</t>
  </si>
  <si>
    <t>운용사자본계정매각</t>
  </si>
  <si>
    <t>상환</t>
  </si>
  <si>
    <t>VC펀드계정투자</t>
  </si>
  <si>
    <t>외국법인국내지점</t>
  </si>
  <si>
    <t>기타(부동산 및 부실채권 자산의 합계액이 자산총액 50% 이상인 법인 등)</t>
  </si>
  <si>
    <t>M&amp;A자문</t>
  </si>
  <si>
    <t>투자컨설팅</t>
  </si>
  <si>
    <t>부동산 및 부실채권</t>
  </si>
  <si>
    <t>LP업무</t>
  </si>
  <si>
    <t>기타투자업무</t>
  </si>
  <si>
    <t>기타기관</t>
  </si>
  <si>
    <t>제안사</t>
    <phoneticPr fontId="5" type="noConversion"/>
  </si>
  <si>
    <t>Ⅰ.작성시 주의사항</t>
    <phoneticPr fontId="5" type="noConversion"/>
  </si>
  <si>
    <t>[공통사항]</t>
    <phoneticPr fontId="5" type="noConversion"/>
  </si>
  <si>
    <t>10. 입력값이 없는 부분은 행은 '행 숨기기'  또는 '삭제' 기능을 사용하여 인쇄영역을 조정</t>
    <phoneticPr fontId="5" type="noConversion"/>
  </si>
  <si>
    <t>12. 단독제안인 경우 1개 엑셀 파일을 제출하고, 공동제안인 경우 제안사별로 엑셀 파일 제출</t>
    <phoneticPr fontId="5" type="noConversion"/>
  </si>
  <si>
    <t>13. 해당사항이 없을 경우 공란인 상태로 제출</t>
    <phoneticPr fontId="5" type="noConversion"/>
  </si>
  <si>
    <t>14. 외화거래의 경우, 환율은 거래일 당시 최초고시 매매기준율을 적용하여 원화 환산</t>
    <phoneticPr fontId="5" type="noConversion"/>
  </si>
  <si>
    <t>[잦은 기재 오류 내용]</t>
    <phoneticPr fontId="6" type="noConversion"/>
  </si>
  <si>
    <t>Ⅱ. 용어의 정의 등</t>
    <phoneticPr fontId="5" type="noConversion"/>
  </si>
  <si>
    <t xml:space="preserve">   사업자등록번호는 000-00-00000, 법인등록번호는 000000-0000000 형식으로 입력 </t>
    <phoneticPr fontId="5" type="noConversion"/>
  </si>
  <si>
    <t>4. 'Alt+Enter'나 연이은 공백은 입력하지 말 것</t>
    <phoneticPr fontId="5" type="noConversion"/>
  </si>
  <si>
    <t>제안사 법인등기부등본 상의 설립일</t>
    <phoneticPr fontId="6" type="noConversion"/>
  </si>
  <si>
    <t>펀드운용업무시작일</t>
    <phoneticPr fontId="6" type="noConversion"/>
  </si>
  <si>
    <t>제안사가 펀드법적유형 중 하나에 해당하는 자격을 가지고 있는 경우 해당 자격 취득일</t>
    <phoneticPr fontId="6" type="noConversion"/>
  </si>
  <si>
    <t>자격이 필요 없는 경우는 조직개편일 등</t>
    <phoneticPr fontId="6" type="noConversion"/>
  </si>
  <si>
    <t>※ M&amp;A이전 운용 펀드와 회사분할 후 운용한 펀드는 고려하되 회사분할 이전에 청산한 펀드는 제외</t>
    <phoneticPr fontId="5" type="noConversion"/>
  </si>
  <si>
    <t>펀드</t>
    <phoneticPr fontId="6" type="noConversion"/>
  </si>
  <si>
    <t>ⅱ) 법적유형이 다음 중 하나에 해당하는 경우에 한하며</t>
    <phoneticPr fontId="6" type="noConversion"/>
  </si>
  <si>
    <t xml:space="preserve"> ① PE펀드</t>
    <phoneticPr fontId="1" type="noConversion"/>
  </si>
  <si>
    <t xml:space="preserve"> ② VC펀드</t>
    <phoneticPr fontId="1" type="noConversion"/>
  </si>
  <si>
    <t>의사결정, 투자대상 발굴, 투자검토 및 투자실행, 사후관리, 회수 업무</t>
    <phoneticPr fontId="6" type="noConversion"/>
  </si>
  <si>
    <t>등록이 필요없는 경우 결성총회일, 창립총회일 또는 계약체결일</t>
    <phoneticPr fontId="6" type="noConversion"/>
  </si>
  <si>
    <t>투자기간종료(예정)일</t>
    <phoneticPr fontId="6" type="noConversion"/>
  </si>
  <si>
    <t>출자자총회에서 의결된 해산일. 또는 투자규약(또는 정관) 상의 해산 예정일</t>
    <phoneticPr fontId="6" type="noConversion"/>
  </si>
  <si>
    <t>펀드
유형</t>
    <phoneticPr fontId="6" type="noConversion"/>
  </si>
  <si>
    <t>제3자로부터 Contest 방식에 의해 펀드운용사로 선정되어 출자자를 모집하고 있는 경우</t>
    <phoneticPr fontId="5" type="noConversion"/>
  </si>
  <si>
    <t>투자
기업
법인
유형</t>
    <phoneticPr fontId="6" type="noConversion"/>
  </si>
  <si>
    <t>국내설립법인</t>
    <phoneticPr fontId="6" type="noConversion"/>
  </si>
  <si>
    <t>본점 소재지가 국내인 법인 및 국내에 법인 등기한 외국법인의 국내 지사</t>
    <phoneticPr fontId="6" type="noConversion"/>
  </si>
  <si>
    <t>해외출자법인</t>
    <phoneticPr fontId="6" type="noConversion"/>
  </si>
  <si>
    <t>국내설립법인의 사업과 관련하여 동 국내설립법인이 출자한 외국법인</t>
    <phoneticPr fontId="6" type="noConversion"/>
  </si>
  <si>
    <t>※ 펀드 또는 운용인력이 국내설립법인과 공동 투자하여 해외출자법인이 된 경우 포함</t>
    <phoneticPr fontId="5" type="noConversion"/>
  </si>
  <si>
    <t>외국법인
국내지점</t>
    <phoneticPr fontId="6" type="noConversion"/>
  </si>
  <si>
    <t>외국환거래규정에 따라 국내에 지점 신고와 영업소를 등기를 완료한 외국법인의 국내 영업소</t>
    <phoneticPr fontId="6" type="noConversion"/>
  </si>
  <si>
    <t>외국법인</t>
    <phoneticPr fontId="5" type="noConversion"/>
  </si>
  <si>
    <t>본점 소재지가 국외인 법인으로서 해외출자법인 및 외국법인 국내지점을 제외한 법인</t>
    <phoneticPr fontId="5" type="noConversion"/>
  </si>
  <si>
    <t>기타</t>
    <phoneticPr fontId="5" type="noConversion"/>
  </si>
  <si>
    <t>법인이 아닌 경우</t>
    <phoneticPr fontId="5" type="noConversion"/>
  </si>
  <si>
    <t>운용 중 또는 청산 중 펀드에 대해 다음 식으로 계산된 금액</t>
    <phoneticPr fontId="6" type="noConversion"/>
  </si>
  <si>
    <t>펀드추가투자
예상금액</t>
    <phoneticPr fontId="6" type="noConversion"/>
  </si>
  <si>
    <t xml:space="preserve">ⅰ) 제안서 작성 기준일이 펀드의 투자기간종료(예정)일 이전인 경우로서 </t>
    <phoneticPr fontId="6" type="noConversion"/>
  </si>
  <si>
    <t xml:space="preserve">ⅱ) 펀드 투자규약(또는 정관)상의 투자의무비율 준수 또는 펀드운용목적 달성을 위해 </t>
    <phoneticPr fontId="6" type="noConversion"/>
  </si>
  <si>
    <t>ⅲ) 해당 펀드를 통해 추가로 투자할 계획인 금액</t>
    <phoneticPr fontId="6" type="noConversion"/>
  </si>
  <si>
    <t xml:space="preserve">참여
인력
</t>
    <phoneticPr fontId="6" type="noConversion"/>
  </si>
  <si>
    <t>대표펀드
매니저</t>
    <phoneticPr fontId="6" type="noConversion"/>
  </si>
  <si>
    <t>핵심운용인력</t>
    <phoneticPr fontId="1" type="noConversion"/>
  </si>
  <si>
    <t>ⅰ) 제안서작성기준일 현재 제안사에 재직중이면서</t>
    <phoneticPr fontId="6" type="noConversion"/>
  </si>
  <si>
    <t>ⅱ) 금번 제안펀드를 책임지고 전담하여 운용할 인력으로서</t>
    <phoneticPr fontId="6" type="noConversion"/>
  </si>
  <si>
    <t>ⅲ) 제안펀드의 규약(또는 정관)에 기재될 예정인 인력</t>
    <phoneticPr fontId="6" type="noConversion"/>
  </si>
  <si>
    <t xml:space="preserve">    선택하여야 함</t>
    <phoneticPr fontId="1" type="noConversion"/>
  </si>
  <si>
    <t>ⅱ) 핵심운용인력과 관리인력이 아닌 자로서</t>
    <phoneticPr fontId="5" type="noConversion"/>
  </si>
  <si>
    <t xml:space="preserve">    펀드운용 실무를 담당할 인력</t>
    <phoneticPr fontId="1" type="noConversion"/>
  </si>
  <si>
    <t>관리인력</t>
    <phoneticPr fontId="6" type="noConversion"/>
  </si>
  <si>
    <t>ⅱ) 제안펀드의 운용에는 참여하지 않으나 제안펀드를 관리(회계관리, 리스크관리 등)하는 인력</t>
    <phoneticPr fontId="5" type="noConversion"/>
  </si>
  <si>
    <t>펀드
거래
유형</t>
    <phoneticPr fontId="6" type="noConversion"/>
  </si>
  <si>
    <t>펀드 운용중 또는 청산시 출자자에게 현금으로 분배한 경우 그 금액</t>
    <phoneticPr fontId="5" type="noConversion"/>
  </si>
  <si>
    <t xml:space="preserve"> (원천징수 후 금액을 분배한 경우 원천징수 후 금액)</t>
    <phoneticPr fontId="1" type="noConversion"/>
  </si>
  <si>
    <t>운용중 또는 청산중인 펀드의 수익률 산출을 위한 가상의 거래로 펀드 순자산을 출자자 앞 분배하는 것으로</t>
    <phoneticPr fontId="6" type="noConversion"/>
  </si>
  <si>
    <t>가정한 금액</t>
    <phoneticPr fontId="1" type="noConversion"/>
  </si>
  <si>
    <t>기재대상핵심인력</t>
    <phoneticPr fontId="6" type="noConversion"/>
  </si>
  <si>
    <t>규약(또는 정관) 등에 기재되어 있는 인력</t>
    <phoneticPr fontId="6" type="noConversion"/>
  </si>
  <si>
    <t xml:space="preserve">   본 작성요령에서 정의하는 "핵심운용인력"에 준하는 인력</t>
    <phoneticPr fontId="6" type="noConversion"/>
  </si>
  <si>
    <t>※ 핵심운용인력 자격요건</t>
    <phoneticPr fontId="1" type="noConversion"/>
  </si>
  <si>
    <t xml:space="preserve">       회수 등의 실무 수행 또는 의사결정 과정에 참여한 경력</t>
    <phoneticPr fontId="1" type="noConversion"/>
  </si>
  <si>
    <t>Ⅲ. Sheet별 작성요령</t>
    <phoneticPr fontId="5" type="noConversion"/>
  </si>
  <si>
    <t>[1.1 제안펀드]</t>
    <phoneticPr fontId="5" type="noConversion"/>
  </si>
  <si>
    <t>[1.2 예상출자내역]</t>
    <phoneticPr fontId="1" type="noConversion"/>
  </si>
  <si>
    <t xml:space="preserve">    - 특수관계인과 펀드참여인력(핵심운용인력)에 모두 해당될 경우, 펀드참여인력으로 기재</t>
    <phoneticPr fontId="6" type="noConversion"/>
  </si>
  <si>
    <t>[2.1 제안사 개요]</t>
    <phoneticPr fontId="5" type="noConversion"/>
  </si>
  <si>
    <t>1. 항목별 작성요령</t>
    <phoneticPr fontId="5" type="noConversion"/>
  </si>
  <si>
    <t xml:space="preserve">  3) '펀드운용업무시작일' 및 '운용펀드 최초결성일'에 대한 근거서류를 기초로 작성</t>
    <phoneticPr fontId="5" type="noConversion"/>
  </si>
  <si>
    <t xml:space="preserve">  4) 펀드운용 담당인력수, 자본계정투자 담당인력수</t>
    <phoneticPr fontId="5" type="noConversion"/>
  </si>
  <si>
    <t xml:space="preserve">    - '제안서작성기준일' 현재 제안사에 소속되어 있는 인력을 기준으로 작성</t>
    <phoneticPr fontId="5" type="noConversion"/>
  </si>
  <si>
    <t xml:space="preserve">    - 특정인력이 펀드운용과 자본계정 투자를 동시에 담당하는 경우 주된 업무를 기준으로 작성</t>
    <phoneticPr fontId="5" type="noConversion"/>
  </si>
  <si>
    <t xml:space="preserve">  5) "제안사 내규 현황"은 실제 제안사의 내규 및 규정에 의거하여 작성</t>
    <phoneticPr fontId="5" type="noConversion"/>
  </si>
  <si>
    <t>[2.2 제안사 재무현황]</t>
    <phoneticPr fontId="5" type="noConversion"/>
  </si>
  <si>
    <t>1. 작성대상</t>
    <phoneticPr fontId="5" type="noConversion"/>
  </si>
  <si>
    <t>1) 펀드 규약(또는 정관) 상에 제안사가 운용사로 기재된 펀드로서</t>
    <phoneticPr fontId="6" type="noConversion"/>
  </si>
  <si>
    <t>2. 작성순서 : 등록/신고(예정)일이 빠른 순서</t>
    <phoneticPr fontId="5" type="noConversion"/>
  </si>
  <si>
    <t>3. 항목별 작성요령</t>
    <phoneticPr fontId="5" type="noConversion"/>
  </si>
  <si>
    <t xml:space="preserve">  1) 펀드사업자등록번호(또는 고유번호) : 미결성 등으로 인해 사업자등록번호(또는 고유번호)가 없는 경우 제외</t>
    <phoneticPr fontId="5" type="noConversion"/>
  </si>
  <si>
    <t xml:space="preserve">  2) 펀드상태 : 제안서작성기준일을 기준으로 펀드상태를 판단</t>
    <phoneticPr fontId="5" type="noConversion"/>
  </si>
  <si>
    <t xml:space="preserve">  3) 주목적투자분야 : 펀드 투자규약(또는 정관) 상의 주목적투자분야 및 펀드의 주요 투자분야 작성</t>
    <phoneticPr fontId="5" type="noConversion"/>
  </si>
  <si>
    <t xml:space="preserve">    ※ 펀드수익율 : 성과보수 배분전 수익율 기준임</t>
    <phoneticPr fontId="5" type="noConversion"/>
  </si>
  <si>
    <t xml:space="preserve">    ※ 회수총액 : 투자에 대한 회수금액 총액으로 예금 등 금융상품에 대한 원리금 등 회수금액을 포함하지 않음</t>
    <phoneticPr fontId="5" type="noConversion"/>
  </si>
  <si>
    <t xml:space="preserve">    - 핵심운용인력(최초규약 상) : 최초규약상 기재된 핵심운용인력 최대 3인 작성</t>
    <phoneticPr fontId="6" type="noConversion"/>
  </si>
  <si>
    <t xml:space="preserve">    - 핵심운용인력(청산시 or 제안서작성기준일 상) : 청산펀드의 경우, 청산 당시의 핵심운용인력을 최대 3인 작성</t>
    <phoneticPr fontId="6" type="noConversion"/>
  </si>
  <si>
    <t xml:space="preserve">      존속중인 펀드의 경우, 제안서 작성기준일 현재의 핵심운용인력으로 최대 3인 작성</t>
    <phoneticPr fontId="6" type="noConversion"/>
  </si>
  <si>
    <t xml:space="preserve">    ※ 최초규약상 핵심운용인력이 존재하지 않는경우 "최초규약상 핵심 운용 인력 수" 항목은 0을 기재</t>
    <phoneticPr fontId="5" type="noConversion"/>
  </si>
  <si>
    <t xml:space="preserve">    - 투자규약(또는 정관)의 변경이 있었던 경우 최종 투자규약(또는 정관)의 내용을 기재</t>
    <phoneticPr fontId="5" type="noConversion"/>
  </si>
  <si>
    <t xml:space="preserve">1. 작성대상 </t>
    <phoneticPr fontId="5" type="noConversion"/>
  </si>
  <si>
    <t xml:space="preserve">      ※ 작성시 성공, 실패 사례 모두 포함</t>
    <phoneticPr fontId="5" type="noConversion"/>
  </si>
  <si>
    <t>2) 자본계정은 작성대상 외</t>
    <phoneticPr fontId="5" type="noConversion"/>
  </si>
  <si>
    <t>3) 동일 기업에 대한 중복 투자의 경우 투자일자 및 투자 유형에 따라 건별 분리 기재</t>
    <phoneticPr fontId="1" type="noConversion"/>
  </si>
  <si>
    <t>2. 작성순서</t>
    <phoneticPr fontId="5" type="noConversion"/>
  </si>
  <si>
    <t xml:space="preserve">  3) 펀드명과 펀드사업자등록번호를 정확히 기재하여야 연관된 수식이 정상적으로 작동</t>
    <phoneticPr fontId="5" type="noConversion"/>
  </si>
  <si>
    <t xml:space="preserve">  4) 투자목적의 특수목적회사(SPC 등)를 통해 투자한 경우 실제 투자대상기업을 기재</t>
    <phoneticPr fontId="5" type="noConversion"/>
  </si>
  <si>
    <t xml:space="preserve">    - 자본계정 투자건이 펀드계정과 동반투자한 경우 그 사유와 이해상충 방지관련 내용을 기입</t>
    <phoneticPr fontId="5" type="noConversion"/>
  </si>
  <si>
    <t xml:space="preserve">    - Co-GP로 투자한 경우 각자의 투자건으로 기입</t>
    <phoneticPr fontId="5" type="noConversion"/>
  </si>
  <si>
    <t xml:space="preserve">    -  "회수투자자산 투자원금(T) + 감액금액(X) + 미회수투자자산 투자원금(Z) = 'N'열 투자금액"이 되어야 함</t>
    <phoneticPr fontId="5" type="noConversion"/>
  </si>
  <si>
    <t xml:space="preserve">    -  (예시)</t>
    <phoneticPr fontId="5" type="noConversion"/>
  </si>
  <si>
    <t xml:space="preserve">        기업 또는 투자목적회사의 자기자본의 5% 이상인 경우</t>
    <phoneticPr fontId="5" type="noConversion"/>
  </si>
  <si>
    <t xml:space="preserve">       감액시, 감액일자를 최종회수일로 기재하되, 감액일 이후 회수일이 있을 경우에는 실제 최종회수일을 기재</t>
    <phoneticPr fontId="5" type="noConversion"/>
  </si>
  <si>
    <t xml:space="preserve">                 등으로 산정근거를 명확하게 기재 </t>
    <phoneticPr fontId="5" type="noConversion"/>
  </si>
  <si>
    <t xml:space="preserve">    - 투자목적회사를 통한 투자인 경우 그 사실 </t>
    <phoneticPr fontId="5" type="noConversion"/>
  </si>
  <si>
    <t xml:space="preserve">    - 청산시 현물분배한 경우 또는 운용사 자본계정으로 매각한 경우에는 가격 산출근거 </t>
    <phoneticPr fontId="5" type="noConversion"/>
  </si>
  <si>
    <t xml:space="preserve">    - 미회수투자자산 가치가 감액처리된 가치인 경우 감액처리한 사실</t>
    <phoneticPr fontId="5" type="noConversion"/>
  </si>
  <si>
    <t xml:space="preserve">    - 회수구분이 "부분회수"인 경우 그 사유 등 </t>
    <phoneticPr fontId="5" type="noConversion"/>
  </si>
  <si>
    <t xml:space="preserve">    - 신주인수권부사채의 Warrant를 행사하여 신주인수시에는 별도의 투자건으로 작성(단, 대용납입 경우 작성제외)</t>
    <phoneticPr fontId="5" type="noConversion"/>
  </si>
  <si>
    <t>[3.1 대표이사&amp;참여인력 개요]</t>
    <phoneticPr fontId="5" type="noConversion"/>
  </si>
  <si>
    <t>1. 작성대상 : 대표이사(또는 사업부문 대표) 및 제안펀드에 참여하는 대표펀드매니저, 핵심운용인력, 일반운용인력 및 관리인력</t>
    <phoneticPr fontId="5" type="noConversion"/>
  </si>
  <si>
    <t xml:space="preserve">    ※ 이후 Sheet 작성시, [3.1 대표이사&amp;참여인력 개요]에 작성된 대표이사(또는 사업부문 대표)의 내용으로 작성할 것 </t>
    <phoneticPr fontId="1" type="noConversion"/>
  </si>
  <si>
    <t xml:space="preserve">  1) 대표이사(또는 사업부문 대표), 대표펀드매니저, 핵심운용인력, 일반운용인력, 관리인력 순</t>
    <phoneticPr fontId="5" type="noConversion"/>
  </si>
  <si>
    <t xml:space="preserve">  2) 제안 펀드의 운용에 있어 중요한 역할을 수행할 운용인력 순으로 기재하고,</t>
    <phoneticPr fontId="5" type="noConversion"/>
  </si>
  <si>
    <t xml:space="preserve">     '주요평가대상3인'에 금번 선정 심사시 주요 평가희망대상 3인(대표펀드매니저 1인, 핵심운용인력 2인) 무조건 선택</t>
    <phoneticPr fontId="5" type="noConversion"/>
  </si>
  <si>
    <t xml:space="preserve">  1) 제안사 지분율 및 등기임원 여부 선택</t>
    <phoneticPr fontId="5" type="noConversion"/>
  </si>
  <si>
    <t xml:space="preserve">  2) 인력구분 : 제안펀드에서 수행할 역할 선택</t>
    <phoneticPr fontId="5" type="noConversion"/>
  </si>
  <si>
    <t xml:space="preserve">  3) 주요평가대상3인 : 금번 심사시 주요 평가희망대상 3인(대표펀드매니저 필수 포함)은 "Yes", 나머지 인력은 "No" 선택</t>
    <phoneticPr fontId="5" type="noConversion"/>
  </si>
  <si>
    <t xml:space="preserve">                             ※ 공동 운용 제안의 경우, 2인(대표펀드매니저 필수 포함)은 "Yes", 나머지 인력은 "No" 선택</t>
    <phoneticPr fontId="5" type="noConversion"/>
  </si>
  <si>
    <t>※</t>
    <phoneticPr fontId="5" type="noConversion"/>
  </si>
  <si>
    <t xml:space="preserve">  4) 제재내용 : 제재경력여부가 "YES"인 경우에 한해 간략히 작성 </t>
    <phoneticPr fontId="5" type="noConversion"/>
  </si>
  <si>
    <t>[3.2 참여인력 투자현황]</t>
    <phoneticPr fontId="5" type="noConversion"/>
  </si>
  <si>
    <t xml:space="preserve">     포함) 투자</t>
    <phoneticPr fontId="6" type="noConversion"/>
  </si>
  <si>
    <t xml:space="preserve">     대한 프로젝트 투자포함) 투자  </t>
    <phoneticPr fontId="6" type="noConversion"/>
  </si>
  <si>
    <t xml:space="preserve">     - 트레이딩, 공모펀드 운용 등 단기 수익 획득 목적 투자와 주관사 업무·인수업무로 인한 투자</t>
    <phoneticPr fontId="6" type="noConversion"/>
  </si>
  <si>
    <t xml:space="preserve">     - 투자구조와 관계없이 최종 투자대상이 부동산, 무수익대출(NPL), 실물(Commodity) 등의 자산과 관련된  주식 또는 주식</t>
    <phoneticPr fontId="6" type="noConversion"/>
  </si>
  <si>
    <t xml:space="preserve">       연계채권(동 자산의 합계액이 자산총액의 50% 이상인 법인의 주식이나 주식연계채권 포함)에 대한 투자 제외</t>
    <phoneticPr fontId="6" type="noConversion"/>
  </si>
  <si>
    <t xml:space="preserve">  ※ 성공 및 실패사례 누락없이 작성</t>
    <phoneticPr fontId="5" type="noConversion"/>
  </si>
  <si>
    <t xml:space="preserve">  ※ 동일 투자건에 다수의 인력이 참여한 경우 가장 기여도가 높은 1인의 실적으로 기재</t>
    <phoneticPr fontId="5" type="noConversion"/>
  </si>
  <si>
    <t xml:space="preserve">     예시) ㈜가나다에 A가 발굴및투자검토, B가 사후관리, C가 회수한 경우 A,B,C, 중 가장 기여도가 높은 1인만 기재 </t>
    <phoneticPr fontId="5" type="noConversion"/>
  </si>
  <si>
    <t xml:space="preserve">            즉, ㈜가나다 투자건에는 1명(A,B,C중 1명)만 기재되어야 함</t>
    <phoneticPr fontId="5" type="noConversion"/>
  </si>
  <si>
    <t xml:space="preserve">  ※ 투자시기 차이 등으로 참여인력의 실적이 구분되는 경우에는 참여인력별로 구분 가능</t>
    <phoneticPr fontId="5" type="noConversion"/>
  </si>
  <si>
    <t xml:space="preserve">2. 작성순서 </t>
    <phoneticPr fontId="5" type="noConversion"/>
  </si>
  <si>
    <t xml:space="preserve">  1) [3.1 대표이사&amp;참여인력 개요] Sheet의 입력된 인력순</t>
    <phoneticPr fontId="1" type="noConversion"/>
  </si>
  <si>
    <t xml:space="preserve"> ※  단, 제안펀드에 참여하지 않는 대표이사(또는 사업부문 대표)의 경우, 확인 불가시 작성 생략 가능</t>
    <phoneticPr fontId="5" type="noConversion"/>
  </si>
  <si>
    <t xml:space="preserve">  2) 투자실행일이 빠른 순</t>
    <phoneticPr fontId="5" type="noConversion"/>
  </si>
  <si>
    <t xml:space="preserve">3. 항목별 작성요령 </t>
    <phoneticPr fontId="5" type="noConversion"/>
  </si>
  <si>
    <t xml:space="preserve">     ※ 감액내역이 있는 투자건 기재시 주의 요망</t>
    <phoneticPr fontId="5" type="noConversion"/>
  </si>
  <si>
    <t xml:space="preserve">     - 현재 재직기관의 담당역할(발굴, 투자검토 등)에 대하여 현장실사시 증빙가능하여야 함</t>
    <phoneticPr fontId="5" type="noConversion"/>
  </si>
  <si>
    <t xml:space="preserve">     - 인력구분 : 해당펀드에서 담당한 역할 선택</t>
    <phoneticPr fontId="5" type="noConversion"/>
  </si>
  <si>
    <t xml:space="preserve">     - 펀드운용업무 시작일 및 종료일 기재. 단, 운용업무 시작일과 종료일은 부서 재직기간을 벗어날 수 없음</t>
    <phoneticPr fontId="5" type="noConversion"/>
  </si>
  <si>
    <t xml:space="preserve">     - 검증인의 성명, 부서, 직위, 전화번호를 포함한 접촉 정보를 기입</t>
    <phoneticPr fontId="5" type="noConversion"/>
  </si>
  <si>
    <t>[3.3 참여인력 학력]</t>
    <phoneticPr fontId="5" type="noConversion"/>
  </si>
  <si>
    <t>1. 작성대상 : [3.1 대표이사&amp;참여인력 개요] Sheet의 입력된 인력</t>
    <phoneticPr fontId="1" type="noConversion"/>
  </si>
  <si>
    <t>[3.4 대표이사&amp;참여인력 경력]</t>
    <phoneticPr fontId="5" type="noConversion"/>
  </si>
  <si>
    <t xml:space="preserve">1. 작성대상 : 대표이사(또는 사업부문 대표), 핵심운용인력(대표펀드매니저 포함), 일반운용인력, 관리인력 </t>
    <phoneticPr fontId="5" type="noConversion"/>
  </si>
  <si>
    <t xml:space="preserve">    ※ 대표이사(또는 사업부문 대표) 필수 작성, 작성 생략 불가</t>
    <phoneticPr fontId="5" type="noConversion"/>
  </si>
  <si>
    <t xml:space="preserve">  예) 가인베스트먼트에서 3년간 근무(PE본부 2년, VC본부 1년), PE본부 2년 중 PE펀드운용업무 1년, PE고유계정투자업무 1년</t>
    <phoneticPr fontId="5" type="noConversion"/>
  </si>
  <si>
    <t xml:space="preserve">      VC본부 1년간 VC펀드운용업무인 경우, 아래와 같이 3건의 경력으로 기재</t>
    <phoneticPr fontId="5" type="noConversion"/>
  </si>
  <si>
    <t xml:space="preserve">  1) 재직회사 및 담당업무</t>
    <phoneticPr fontId="5" type="noConversion"/>
  </si>
  <si>
    <t xml:space="preserve">   - 재직부서 및 담당업무 : 재직부서명, 직위 및 담당업무 기재</t>
    <phoneticPr fontId="5" type="noConversion"/>
  </si>
  <si>
    <t xml:space="preserve">   - 담당업무 상세내역</t>
    <phoneticPr fontId="5" type="noConversion"/>
  </si>
  <si>
    <t xml:space="preserve">     ⅰ) '투자업무 수행여부' 선택 후 '주요업무 수행내역' 선택</t>
    <phoneticPr fontId="5" type="noConversion"/>
  </si>
  <si>
    <t xml:space="preserve">    ※ '투자업무 수행여부'란에 "YES" 선택시, '주요업무 수행내역'에는 "비투자업무" 선택할 수 없음</t>
    <phoneticPr fontId="5" type="noConversion"/>
  </si>
  <si>
    <t xml:space="preserve">  ⅱ) '주요업무 수행내역'은 해당부서 재직 당시 담당업무를 기간별로 나누어 세부적으로 기재하되, 동일기간에 담당업무가 </t>
    <phoneticPr fontId="6" type="noConversion"/>
  </si>
  <si>
    <t xml:space="preserve">      중복되는 경우에는 주된 업무내용을 기재</t>
    <phoneticPr fontId="6" type="noConversion"/>
  </si>
  <si>
    <t xml:space="preserve">    ※ '주요업무 수행내역'는 아래의 기준에 따라 선택</t>
    <phoneticPr fontId="5" type="noConversion"/>
  </si>
  <si>
    <t xml:space="preserve">      '제안펀드의 신청분야 관련성 상세기재'에 관련내용 상세 기재</t>
    <phoneticPr fontId="6" type="noConversion"/>
  </si>
  <si>
    <t xml:space="preserve">  ⅳ) 업무 수행기간 : 해당 업무 담당기간 기재하되, 담당기간의 합산년수가 회사 및 부서 재직기간과 일치하도록 작성</t>
    <phoneticPr fontId="1" type="noConversion"/>
  </si>
  <si>
    <t>[4.1 펀드 거래]</t>
    <phoneticPr fontId="5" type="noConversion"/>
  </si>
  <si>
    <t xml:space="preserve">  1) 펀드 : [2.5 제안사 펀드현황] Sheet 에 기재한 펀드</t>
    <phoneticPr fontId="5" type="noConversion"/>
  </si>
  <si>
    <t xml:space="preserve">  2) 거래내역 : 펀드 입장에서 출자자와 거래한 내역 및 성과보수로 운용사와 거래한 내역</t>
    <phoneticPr fontId="5" type="noConversion"/>
  </si>
  <si>
    <t xml:space="preserve">2. 작성순서 : '결성일'이 빠른 펀드의 거래내역을 거래일자가 빠른 순으로 작성 </t>
    <phoneticPr fontId="5" type="noConversion"/>
  </si>
  <si>
    <t xml:space="preserve">  1) 반드시 한 개 펀드에 대한 거래내역 전체를 기입한 후 다른 펀드에 대한 거래내역을 기입 </t>
    <phoneticPr fontId="5" type="noConversion"/>
  </si>
  <si>
    <t xml:space="preserve">  2) 운용중/청산중 펀드는 해당 펀드의 전체 실제 거래 내역 기입 후, 타 펀드 거래내역 입력 전 "가상분배"를 반드시 입력</t>
    <phoneticPr fontId="5" type="noConversion"/>
  </si>
  <si>
    <t>3. 작성시 주의사항</t>
    <phoneticPr fontId="5" type="noConversion"/>
  </si>
  <si>
    <t xml:space="preserve">  1) 거래일자가 제안서 작성 기준일이전 경우에만 기입</t>
    <phoneticPr fontId="5" type="noConversion"/>
  </si>
  <si>
    <t xml:space="preserve">  2) 거래구분 중 "납입"은 음(-)의 값을, "현금분배" 및 "현물분배", "성과보수", "가상분배"는 양(+)의 값을 기록 </t>
    <phoneticPr fontId="5" type="noConversion"/>
  </si>
  <si>
    <t xml:space="preserve">    - 거래일 : 제안서 작성 기준일</t>
    <phoneticPr fontId="5" type="noConversion"/>
  </si>
  <si>
    <t xml:space="preserve">    - 거래금액 : [2.5 제안사 펀드현황] Sheet 상의 [펀드 순자산] 금액 ×1,000,000 (원단위)</t>
    <phoneticPr fontId="5" type="noConversion"/>
  </si>
  <si>
    <t>[4.2 핵심운용인력 변경이력]</t>
    <phoneticPr fontId="5" type="noConversion"/>
  </si>
  <si>
    <t xml:space="preserve">     ※  설립시 선임, 퇴사 · 변경선임, 추가선임, 청산시 또는 제안서기준일 현재 등</t>
    <phoneticPr fontId="6" type="noConversion"/>
  </si>
  <si>
    <t>2. 작성순서 :</t>
    <phoneticPr fontId="5" type="noConversion"/>
  </si>
  <si>
    <t xml:space="preserve">  2) 기재대상핵심인력 변경일자 순</t>
    <phoneticPr fontId="6" type="noConversion"/>
  </si>
  <si>
    <t>3. 항목별 작성요령</t>
    <phoneticPr fontId="6" type="noConversion"/>
  </si>
  <si>
    <t>1) 펀드설립시 선임한 기재대상핵심인력 전원을 기재</t>
    <phoneticPr fontId="1" type="noConversion"/>
  </si>
  <si>
    <t xml:space="preserve">    - 해당펀드 규약(또는 정관) 상 기재되어 있는 기재대상핵심인력이 없는 경우는 기재하지 않음</t>
    <phoneticPr fontId="6" type="noConversion"/>
  </si>
  <si>
    <t xml:space="preserve"> - 펀드 기재대상핵심인력에서 제외되는 경우 "유출", 신규로 선임되는 경우 "유입"으로 기재</t>
    <phoneticPr fontId="1" type="noConversion"/>
  </si>
  <si>
    <t xml:space="preserve"> - 동시에 수인의 기재대상핵심인력이 변경될 경우 각각 별도 행으로 기재 (1인당 1개 행으로 기재하는 것이 원칙)</t>
    <phoneticPr fontId="1" type="noConversion"/>
  </si>
  <si>
    <t xml:space="preserve"> - 기재대상핵심인력 변경관련하여 현장실사시 관련증빙(창투조합 등록원부, KVF변경신고서 등) 요청시 제시가능하여야 함</t>
    <phoneticPr fontId="1" type="noConversion"/>
  </si>
  <si>
    <t xml:space="preserve">   ※ 변경구분 기재요령(사례별)</t>
    <phoneticPr fontId="6" type="noConversion"/>
  </si>
  <si>
    <t>각각 "유출"로 기재하여 2개 행으로 기재 (신규로 선임되는 인력은 각각 "유입"으로 기재하여 별도의 2개 행으로 기재)</t>
    <phoneticPr fontId="6" type="noConversion"/>
  </si>
  <si>
    <t>[5.1 업무협력 현황]</t>
    <phoneticPr fontId="5" type="noConversion"/>
  </si>
  <si>
    <t>정책출자</t>
    <phoneticPr fontId="6" type="noConversion"/>
  </si>
  <si>
    <t>납입방식</t>
    <phoneticPr fontId="1" type="noConversion"/>
  </si>
  <si>
    <t>공동투자약정
상대방 유형</t>
    <phoneticPr fontId="1" type="noConversion"/>
  </si>
  <si>
    <t>회수구분</t>
    <phoneticPr fontId="1" type="noConversion"/>
  </si>
  <si>
    <t>회수유형</t>
    <phoneticPr fontId="1" type="noConversion"/>
  </si>
  <si>
    <t>펀드거래유형</t>
    <phoneticPr fontId="1" type="noConversion"/>
  </si>
  <si>
    <t>펀드유형
(투자대상확정여부)</t>
    <phoneticPr fontId="6" type="noConversion"/>
  </si>
  <si>
    <t>출자자유형</t>
    <phoneticPr fontId="6" type="noConversion"/>
  </si>
  <si>
    <t>제안사</t>
    <phoneticPr fontId="1" type="noConversion"/>
  </si>
  <si>
    <t>계열회사 및 특수관계인</t>
    <phoneticPr fontId="1" type="noConversion"/>
  </si>
  <si>
    <t>투자계정구분</t>
    <phoneticPr fontId="6" type="noConversion"/>
  </si>
  <si>
    <t>펀드참여인력(핵심운용인력)</t>
    <phoneticPr fontId="1" type="noConversion"/>
  </si>
  <si>
    <t>정책기관(정부,지자체,공공기관 등)</t>
    <phoneticPr fontId="1" type="noConversion"/>
  </si>
  <si>
    <t>기타</t>
    <phoneticPr fontId="1" type="noConversion"/>
  </si>
  <si>
    <t>LOC</t>
    <phoneticPr fontId="1" type="noConversion"/>
  </si>
  <si>
    <t>투자기업
법인유형</t>
    <phoneticPr fontId="1" type="noConversion"/>
  </si>
  <si>
    <t>담당역할</t>
    <phoneticPr fontId="1" type="noConversion"/>
  </si>
  <si>
    <t>주요업무수행내역</t>
    <phoneticPr fontId="1" type="noConversion"/>
  </si>
  <si>
    <t>재직회사
유형</t>
    <phoneticPr fontId="1" type="noConversion"/>
  </si>
  <si>
    <t>업무협력유형</t>
    <phoneticPr fontId="1" type="noConversion"/>
  </si>
  <si>
    <t>대표이사 구분</t>
    <phoneticPr fontId="1" type="noConversion"/>
  </si>
  <si>
    <t>여부</t>
    <phoneticPr fontId="1" type="noConversion"/>
  </si>
  <si>
    <t>기업규모</t>
    <phoneticPr fontId="1" type="noConversion"/>
  </si>
  <si>
    <t>중소(벤처)</t>
    <phoneticPr fontId="1" type="noConversion"/>
  </si>
  <si>
    <t>핵심운용인력
변경구분</t>
    <phoneticPr fontId="1" type="noConversion"/>
  </si>
  <si>
    <t>중견</t>
    <phoneticPr fontId="1" type="noConversion"/>
  </si>
  <si>
    <t>대기업</t>
    <phoneticPr fontId="1" type="noConversion"/>
  </si>
  <si>
    <t>펀드계정구분</t>
    <phoneticPr fontId="1" type="noConversion"/>
  </si>
  <si>
    <t>PE펀드</t>
    <phoneticPr fontId="6" type="noConversion"/>
  </si>
  <si>
    <t>VC펀드</t>
    <phoneticPr fontId="6" type="noConversion"/>
  </si>
  <si>
    <t>기타 주식등 투자펀드</t>
    <phoneticPr fontId="1" type="noConversion"/>
  </si>
  <si>
    <t>구분</t>
    <phoneticPr fontId="6" type="noConversion"/>
  </si>
  <si>
    <t>현재 재직회사</t>
    <phoneticPr fontId="6" type="noConversion"/>
  </si>
  <si>
    <t>인력구분</t>
    <phoneticPr fontId="6" type="noConversion"/>
  </si>
  <si>
    <t>주요평가
대상3인
(Co-GP
2인)</t>
    <phoneticPr fontId="1" type="noConversion"/>
  </si>
  <si>
    <t>회사명</t>
    <phoneticPr fontId="6" type="noConversion"/>
  </si>
  <si>
    <t>부서</t>
    <phoneticPr fontId="6" type="noConversion"/>
  </si>
  <si>
    <t>직위</t>
    <phoneticPr fontId="6" type="noConversion"/>
  </si>
  <si>
    <t>제안사
지분율
(%)</t>
    <phoneticPr fontId="1" type="noConversion"/>
  </si>
  <si>
    <t>제안사
등기임원
등재여부</t>
    <phoneticPr fontId="1" type="noConversion"/>
  </si>
  <si>
    <t>주요담당업무</t>
    <phoneticPr fontId="6" type="noConversion"/>
  </si>
  <si>
    <t>전화번호</t>
    <phoneticPr fontId="6" type="noConversion"/>
  </si>
  <si>
    <t>휴대전화번호</t>
    <phoneticPr fontId="6" type="noConversion"/>
  </si>
  <si>
    <t>이메일</t>
    <phoneticPr fontId="6" type="noConversion"/>
  </si>
  <si>
    <t>기업규모</t>
    <phoneticPr fontId="1" type="noConversion"/>
  </si>
  <si>
    <t>민간출자자
인센티브</t>
    <phoneticPr fontId="1" type="noConversion"/>
  </si>
  <si>
    <t>초과수익 이전</t>
    <phoneticPr fontId="1" type="noConversion"/>
  </si>
  <si>
    <t>운용사 인센티브</t>
    <phoneticPr fontId="1" type="noConversion"/>
  </si>
  <si>
    <t>선택하지 않음</t>
    <phoneticPr fontId="1" type="noConversion"/>
  </si>
  <si>
    <t xml:space="preserve">     - 담당기간 시작일과 종료일은 부서 재직기간을 벗어날 수 없음</t>
    <phoneticPr fontId="5" type="noConversion"/>
  </si>
  <si>
    <t>운용펀드
최초결성일
(지원 펀드)</t>
    <phoneticPr fontId="6" type="noConversion"/>
  </si>
  <si>
    <t>운용펀드
최초결성일
(지원 펀드 外)</t>
    <phoneticPr fontId="6" type="noConversion"/>
  </si>
  <si>
    <t xml:space="preserve">         (대출, 외환 등 투자와 무관한 업무 제외)</t>
    <phoneticPr fontId="1" type="noConversion"/>
  </si>
  <si>
    <t xml:space="preserve">  ※ 전 직장 투자 건의 경우 재직 기간 중 투자 발굴 또는 Value-up, 회수에 있어 주도적 역할을 수행한 경우에 한해 기재</t>
    <phoneticPr fontId="5" type="noConversion"/>
  </si>
  <si>
    <t xml:space="preserve">                      동일하게 작성</t>
    <phoneticPr fontId="5" type="noConversion"/>
  </si>
  <si>
    <t xml:space="preserve">  2) 부서명 및 재직기간 : [3.4 참여인력 경력] Sheet 상의 작성된 부서명 및 재직기간과 일치하도록 작성</t>
    <phoneticPr fontId="5" type="noConversion"/>
  </si>
  <si>
    <t xml:space="preserve">  3) 투자 내역 중 기업규모 : 투자 시점을 기준으로 "중소(벤처)", "중견", "대기업", "기타" 중 선택</t>
    <phoneticPr fontId="5" type="noConversion"/>
  </si>
  <si>
    <t xml:space="preserve">  4) 투자자금 용도 및 관련 사업내용 상세서술 : 투자자금 용도 및 투자를 통해 실행된 사업내용을 기재</t>
    <phoneticPr fontId="5" type="noConversion"/>
  </si>
  <si>
    <t xml:space="preserve">  5) 투자내역, 회수내역, 미회수내역 및 감액내역은 [2.6 제안사 투자현황] Sheet 작성 요령과 동일한 방법으로 기재</t>
    <phoneticPr fontId="5" type="noConversion"/>
  </si>
  <si>
    <t xml:space="preserve">  6) 투자건 담당기간 : 시작일과 종료일은 해당 투자건을 담당했던 기간을 의미(재직 시작일 및 종료일을 의미하지 않음)</t>
    <phoneticPr fontId="5" type="noConversion"/>
  </si>
  <si>
    <t xml:space="preserve">       청산펀드 관리 담당자 등)을 의미</t>
    <phoneticPr fontId="1" type="noConversion"/>
  </si>
  <si>
    <t xml:space="preserve">       증빙가능한 서류가 존재해야 함</t>
    <phoneticPr fontId="5" type="noConversion"/>
  </si>
  <si>
    <t>우선
손실
충당
조건</t>
    <phoneticPr fontId="6" type="noConversion"/>
  </si>
  <si>
    <t xml:space="preserve">       PE펀드로 지원한 경우 최초 VC펀드, VC펀드로 지원한 경우 최초 PE펀드의 결성일을 기재</t>
    <phoneticPr fontId="5" type="noConversion"/>
  </si>
  <si>
    <t xml:space="preserve">     ※ 회수투자자산의 회수총액은 투자원금을 포함한 금액으로 작성 </t>
    <phoneticPr fontId="5" type="noConversion"/>
  </si>
  <si>
    <t>회수총액/투자총액
(Multiple)
(회수료)</t>
    <phoneticPr fontId="6" type="noConversion"/>
  </si>
  <si>
    <t>투자
수익율
(Multiple)</t>
    <phoneticPr fontId="6" type="noConversion"/>
  </si>
  <si>
    <t xml:space="preserve">  2) 투자계정이나 펀드가 다른 경우, 동일 펀드의 투자일이 다른 경우 및 동일자에 투자유형이 다른 경우 각각 투자건으로 기재</t>
    <phoneticPr fontId="5" type="noConversion"/>
  </si>
  <si>
    <t>3. drop down 목록이 있는 셀은 목록에서 선택하고 다른 값을 입력하지 말 것</t>
    <phoneticPr fontId="5" type="noConversion"/>
  </si>
  <si>
    <r>
      <t xml:space="preserve">     </t>
    </r>
    <r>
      <rPr>
        <b/>
        <sz val="10"/>
        <rFont val="맑은 고딕"/>
        <family val="3"/>
        <charset val="129"/>
      </rPr>
      <t>※ 공동 운용 제안의 경우, 평가희망대상 2인(대표펀드매니저 1인, 핵심운용인력 1인) 선택</t>
    </r>
    <phoneticPr fontId="5" type="noConversion"/>
  </si>
  <si>
    <r>
      <t xml:space="preserve">     </t>
    </r>
    <r>
      <rPr>
        <sz val="10"/>
        <rFont val="맑은 고딕"/>
        <family val="3"/>
        <charset val="129"/>
      </rPr>
      <t xml:space="preserve">※ </t>
    </r>
    <r>
      <rPr>
        <sz val="10"/>
        <rFont val="맑은 고딕"/>
        <family val="3"/>
        <charset val="129"/>
        <scheme val="minor"/>
      </rPr>
      <t xml:space="preserve">단, 위의 </t>
    </r>
    <r>
      <rPr>
        <sz val="10"/>
        <rFont val="맑은 고딕"/>
        <family val="3"/>
        <charset val="129"/>
      </rPr>
      <t>①, ②, ③의 방법을 통한 투자 중</t>
    </r>
    <phoneticPr fontId="1" type="noConversion"/>
  </si>
  <si>
    <r>
      <t xml:space="preserve">  1) 재직회사명:  [2.1 제안사 개요] Sheet의 제안사명(현 직장 경우) </t>
    </r>
    <r>
      <rPr>
        <b/>
        <sz val="10"/>
        <rFont val="맑은 고딕"/>
        <family val="3"/>
        <charset val="129"/>
      </rPr>
      <t>∙</t>
    </r>
    <r>
      <rPr>
        <b/>
        <sz val="10"/>
        <rFont val="맑은 고딕"/>
        <family val="3"/>
        <charset val="129"/>
        <scheme val="major"/>
      </rPr>
      <t xml:space="preserve"> [3.4 대표이사&amp;참여인력 경력] Sheet의 재직회사명과</t>
    </r>
    <phoneticPr fontId="5" type="noConversion"/>
  </si>
  <si>
    <r>
      <t xml:space="preserve">    - 현 재직회사의 경우 종료일을 </t>
    </r>
    <r>
      <rPr>
        <b/>
        <sz val="10"/>
        <rFont val="맑은 고딕"/>
        <family val="3"/>
        <charset val="129"/>
        <scheme val="major"/>
      </rPr>
      <t>제안서 작성기준일</t>
    </r>
    <r>
      <rPr>
        <sz val="10"/>
        <rFont val="맑은 고딕"/>
        <family val="3"/>
        <charset val="129"/>
        <scheme val="major"/>
      </rPr>
      <t>로 입력(공란으로 두지 말것)</t>
    </r>
    <phoneticPr fontId="5" type="noConversion"/>
  </si>
  <si>
    <r>
      <t xml:space="preserve">    - 대기업∙해외 기업의 중소</t>
    </r>
    <r>
      <rPr>
        <b/>
        <sz val="10"/>
        <rFont val="맑은 고딕"/>
        <family val="3"/>
        <charset val="129"/>
      </rPr>
      <t>∙중견기업 협업 프로젝트의 경우, 협업 중소∙중견기업 기준으로 선택</t>
    </r>
    <phoneticPr fontId="5" type="noConversion"/>
  </si>
  <si>
    <r>
      <t xml:space="preserve">  7) 투자계정구분 : 위의 작성대상 계정 </t>
    </r>
    <r>
      <rPr>
        <sz val="10"/>
        <rFont val="맑은 고딕"/>
        <family val="3"/>
        <charset val="129"/>
      </rPr>
      <t>①, ②, ③ 중 선택</t>
    </r>
    <phoneticPr fontId="5" type="noConversion"/>
  </si>
  <si>
    <r>
      <rPr>
        <sz val="10"/>
        <rFont val="맑은 고딕"/>
        <family val="3"/>
        <charset val="129"/>
        <scheme val="major"/>
      </rPr>
      <t xml:space="preserve">   -</t>
    </r>
    <r>
      <rPr>
        <b/>
        <sz val="10"/>
        <rFont val="맑은 고딕"/>
        <family val="3"/>
        <charset val="129"/>
        <scheme val="major"/>
      </rPr>
      <t xml:space="preserve"> </t>
    </r>
    <r>
      <rPr>
        <sz val="10"/>
        <rFont val="맑은 고딕"/>
        <family val="3"/>
        <charset val="129"/>
        <scheme val="major"/>
      </rPr>
      <t>재직회사명:  [2.1 제안사 개요] Sheet의 제안사명(현 직장의 경우) 및 [3.2 참여인력 투자현황]의 재직회사명과 동일하게 할 것</t>
    </r>
    <phoneticPr fontId="5" type="noConversion"/>
  </si>
  <si>
    <r>
      <t xml:space="preserve">  </t>
    </r>
    <r>
      <rPr>
        <sz val="10"/>
        <rFont val="맑은 고딕"/>
        <family val="3"/>
        <charset val="129"/>
      </rPr>
      <t>ⅲ</t>
    </r>
    <r>
      <rPr>
        <sz val="10"/>
        <rFont val="맑은 고딕"/>
        <family val="3"/>
        <charset val="129"/>
        <scheme val="minor"/>
      </rPr>
      <t xml:space="preserve">) 제안펀드의 신청분야(필수)와 관련있는 업무경력일 경우, '제안펀드 신청분야 관련여부'를 "YES" 선택하고, </t>
    </r>
    <phoneticPr fontId="6" type="noConversion"/>
  </si>
  <si>
    <r>
      <t xml:space="preserve">     ※  </t>
    </r>
    <r>
      <rPr>
        <b/>
        <sz val="10"/>
        <rFont val="맑은 고딕"/>
        <family val="3"/>
        <charset val="129"/>
        <scheme val="major"/>
      </rPr>
      <t>반드시</t>
    </r>
    <r>
      <rPr>
        <sz val="10"/>
        <rFont val="맑은 고딕"/>
        <family val="3"/>
        <charset val="129"/>
        <scheme val="major"/>
      </rPr>
      <t xml:space="preserve"> 한 개 펀드에 대한 설립, 변경, 청산일 또는 기준일 현재 핵심인력 전체를 기입한 후 다른 펀드 기입</t>
    </r>
    <phoneticPr fontId="5" type="noConversion"/>
  </si>
  <si>
    <r>
      <t xml:space="preserve">2) 펀드설립 이후 청산시 또는 제안서작성기준일까지의 모든 </t>
    </r>
    <r>
      <rPr>
        <b/>
        <sz val="10"/>
        <rFont val="맑은 고딕"/>
        <family val="3"/>
        <charset val="129"/>
        <scheme val="major"/>
      </rPr>
      <t>변경이력 기재</t>
    </r>
    <phoneticPr fontId="6" type="noConversion"/>
  </si>
  <si>
    <r>
      <t xml:space="preserve"> - 유출되는 인력, 유입되는 인력을 </t>
    </r>
    <r>
      <rPr>
        <b/>
        <sz val="10"/>
        <rFont val="맑은 고딕"/>
        <family val="3"/>
        <charset val="129"/>
        <scheme val="major"/>
      </rPr>
      <t>각각 별도 행으로 기재</t>
    </r>
    <phoneticPr fontId="6" type="noConversion"/>
  </si>
  <si>
    <t>항목</t>
    <phoneticPr fontId="9" type="noConversion"/>
  </si>
  <si>
    <t>결과</t>
    <phoneticPr fontId="9" type="noConversion"/>
  </si>
  <si>
    <t>Sheet 1.1 제안펀드</t>
    <phoneticPr fontId="1" type="noConversion"/>
  </si>
  <si>
    <t>1. '제안서작성기준일'을 임의로 기입 여부 (작성요령 중 Ⅱ. 용어의 정의 등' 참조)</t>
    <phoneticPr fontId="1" type="noConversion"/>
  </si>
  <si>
    <t>Sheet 1.2 예상출자내역</t>
    <phoneticPr fontId="1" type="noConversion"/>
  </si>
  <si>
    <t>비고</t>
    <phoneticPr fontId="9" type="noConversion"/>
  </si>
  <si>
    <t>자동체크</t>
    <phoneticPr fontId="1" type="noConversion"/>
  </si>
  <si>
    <t>수기입력</t>
    <phoneticPr fontId="1" type="noConversion"/>
  </si>
  <si>
    <t>1.투자금액(N열) = 회수투자자산 투자원금(T열) + 감액금액(X열) + 미회수투자자산 투자원금(Z열)</t>
    <phoneticPr fontId="1" type="noConversion"/>
  </si>
  <si>
    <t>3. 미회수 투자자산 가치(AA)열의 적정한 기재
- 시장성 자산(상장기업, IPO, 시가평가대상 회사채 등) → 시가(작성기준일 종가, 공모예정가, 채권시가 등)
- 비사장성 자산 : 최근 년도 감사보고서(또는 가결산보고서) 상 금액</t>
    <phoneticPr fontId="1" type="noConversion"/>
  </si>
  <si>
    <r>
      <t>2. 회수총액(S열) : "회수료" 및 "부분회수" 투자건에 대해 실제 펀드계정에서 회수한 총 금액 기재 
                       (미회수 투자건</t>
    </r>
    <r>
      <rPr>
        <vertAlign val="superscript"/>
        <sz val="11"/>
        <rFont val="맑은 고딕"/>
        <family val="3"/>
        <charset val="129"/>
        <scheme val="major"/>
      </rPr>
      <t>*</t>
    </r>
    <r>
      <rPr>
        <sz val="11"/>
        <rFont val="맑은 고딕"/>
        <family val="3"/>
        <charset val="129"/>
        <scheme val="major"/>
      </rPr>
      <t xml:space="preserve">은 0원 기재)
 * 원금회수가 없는 회수(보통주 배당금 수령, 메자닌 투자 이자 등만 수취한 경우) </t>
    </r>
    <r>
      <rPr>
        <sz val="11"/>
        <rFont val="맑은 고딕"/>
        <family val="3"/>
        <charset val="129"/>
      </rPr>
      <t>→ "미회수"로 기입</t>
    </r>
    <phoneticPr fontId="1" type="noConversion"/>
  </si>
  <si>
    <t>Sheet 3.1 대표이사&amp;참여인력 개요</t>
    <phoneticPr fontId="1" type="noConversion"/>
  </si>
  <si>
    <t>Sheet 3.2 참여인력 투자현황</t>
    <phoneticPr fontId="1" type="noConversion"/>
  </si>
  <si>
    <r>
      <t>1.동일 투자건에 다수의 인력을 기재하지는 않았는지 (</t>
    </r>
    <r>
      <rPr>
        <b/>
        <sz val="11"/>
        <rFont val="맑은 고딕"/>
        <family val="3"/>
        <charset val="129"/>
        <scheme val="major"/>
      </rPr>
      <t xml:space="preserve">기여도 높은 1인만 기재 </t>
    </r>
    <r>
      <rPr>
        <sz val="11"/>
        <rFont val="맑은 고딕"/>
        <family val="3"/>
        <charset val="129"/>
        <scheme val="major"/>
      </rPr>
      <t>필요)</t>
    </r>
    <phoneticPr fontId="1" type="noConversion"/>
  </si>
  <si>
    <t>3.투자금액(T열) = 회수투자자산 투자원금(AA열) + 감액금액(AE열) + 미회수투자자산 투자원금(AG열)</t>
    <phoneticPr fontId="1" type="noConversion"/>
  </si>
  <si>
    <t>6. 감액사실이 있는 경우, "회수료" 선택 후 관련 내용을 입력하였는지</t>
    <phoneticPr fontId="1" type="noConversion"/>
  </si>
  <si>
    <t>4. 감액사실이 있는 경우, "회수료" 선택 후 관련 내용을 입력하였는지</t>
    <phoneticPr fontId="1" type="noConversion"/>
  </si>
  <si>
    <t>Sheet 3.4 대표이사&amp;참여인력 경력</t>
    <phoneticPr fontId="1" type="noConversion"/>
  </si>
  <si>
    <t>1. "3.4 참여인력 경력" 상 담당기간이 경력관련 증빙서류와 일치하는지 확인</t>
    <phoneticPr fontId="5" type="noConversion"/>
  </si>
  <si>
    <t>2. 투자업무 수행내역 YES 선택했으나 주요업무 수행내역에는 비투자업무 선택 여부</t>
    <phoneticPr fontId="1" type="noConversion"/>
  </si>
  <si>
    <t>Sheet 4.1 펀드거래</t>
    <phoneticPr fontId="1" type="noConversion"/>
  </si>
  <si>
    <t>기타 제안조건(우선손실충당 등)</t>
    <phoneticPr fontId="1" type="noConversion"/>
  </si>
  <si>
    <t>ESG 투자체계 구축 및 운용</t>
    <phoneticPr fontId="1" type="noConversion"/>
  </si>
  <si>
    <t>도입</t>
    <phoneticPr fontId="1" type="noConversion"/>
  </si>
  <si>
    <t>미도입</t>
    <phoneticPr fontId="1" type="noConversion"/>
  </si>
  <si>
    <t>ESG 투자체계 구축 및 운용여부</t>
    <phoneticPr fontId="1" type="noConversion"/>
  </si>
  <si>
    <t xml:space="preserve">  1) 'ESG(환경보호(E), 사회적 책임(S), 적정한 지배구조(G)) 투자체계 구축 및 운용을 "도입", "미도입" 중 선택</t>
    <phoneticPr fontId="5" type="noConversion"/>
  </si>
  <si>
    <t xml:space="preserve">  2) 운용펀드최초결성일 : [Ⅱ.용어의 정의 등]의 운용펀드 최초결성일 참조</t>
    <phoneticPr fontId="5" type="noConversion"/>
  </si>
  <si>
    <t xml:space="preserve">   (단, 투자경력과 산업경력의 합산 산정은 불가) 예) 투자경력 2년에 산업경력 4년 있는 경우라도 합산할 수 없음</t>
    <phoneticPr fontId="1" type="noConversion"/>
  </si>
  <si>
    <t xml:space="preserve">                ※ 원금회수가 없는 보통주(우선주) 배당금 수령이나, 메자닌 투자의 이자 수취의 경우에는 미회수로 판단 </t>
    <phoneticPr fontId="5" type="noConversion"/>
  </si>
  <si>
    <t xml:space="preserve">      ② PE 및 VC 고유계정 투자 : PE 또는 VC 투자 전담부서에서 주식 또는 주식연계채권(문화∙ 컨텐츠 등에 대한 프로젝트 투자</t>
    <phoneticPr fontId="1" type="noConversion"/>
  </si>
  <si>
    <t xml:space="preserve">         포함)을 통한 해당 법인의 고유재산 투자</t>
    <phoneticPr fontId="1" type="noConversion"/>
  </si>
  <si>
    <r>
      <t xml:space="preserve">2. 주요 평가대상 지정 여부(R열)
 - Q열에서 지정한 대펀,핵운과 별개로 </t>
    </r>
    <r>
      <rPr>
        <b/>
        <sz val="11"/>
        <rFont val="맑은 고딕"/>
        <family val="3"/>
        <charset val="129"/>
        <scheme val="major"/>
      </rPr>
      <t>실제 평가대상 인원을 반드시 지정</t>
    </r>
    <r>
      <rPr>
        <sz val="11"/>
        <rFont val="맑은 고딕"/>
        <family val="3"/>
        <charset val="129"/>
        <scheme val="major"/>
      </rPr>
      <t xml:space="preserve">
 - </t>
    </r>
    <r>
      <rPr>
        <b/>
        <sz val="11"/>
        <rFont val="맑은 고딕"/>
        <family val="3"/>
        <charset val="129"/>
        <scheme val="major"/>
      </rPr>
      <t>대표펀드매니저 1인, 핵심운용인력 2인 (Co-GP인 경우 대표펀드매니저 1인, 핵심운용인력 1인)</t>
    </r>
    <r>
      <rPr>
        <sz val="11"/>
        <rFont val="맑은 고딕"/>
        <family val="3"/>
        <charset val="129"/>
        <scheme val="major"/>
      </rPr>
      <t xml:space="preserve">
 * 평가대상 인원은 정확히 기준과 정확히 일치시킬 것 (예 : 대펀 1인, 핵운 3인 </t>
    </r>
    <r>
      <rPr>
        <sz val="11"/>
        <rFont val="맑은 고딕"/>
        <family val="3"/>
        <charset val="129"/>
      </rPr>
      <t>→  불가)</t>
    </r>
    <phoneticPr fontId="1" type="noConversion"/>
  </si>
  <si>
    <t>1. 대표펀드매니저 지정 여부(Q열)</t>
    <phoneticPr fontId="1" type="noConversion"/>
  </si>
  <si>
    <t xml:space="preserve">     ※ M&amp;A가 있었던 경우 M&amp;A 이전에 청산한 펀드는 포함</t>
    <phoneticPr fontId="5" type="noConversion"/>
  </si>
  <si>
    <t xml:space="preserve">     ※ 회사분할이 있었던 경우 분할 이전에 청산한 펀드는 제외</t>
    <phoneticPr fontId="5" type="noConversion"/>
  </si>
  <si>
    <r>
      <rPr>
        <sz val="10"/>
        <rFont val="맑은 고딕"/>
        <family val="3"/>
        <charset val="129"/>
      </rPr>
      <t xml:space="preserve">  ②</t>
    </r>
    <r>
      <rPr>
        <b/>
        <sz val="10"/>
        <rFont val="맑은 고딕"/>
        <family val="3"/>
        <charset val="129"/>
        <scheme val="minor"/>
      </rPr>
      <t xml:space="preserve"> PE/VC 고유계정 투자</t>
    </r>
    <r>
      <rPr>
        <sz val="10"/>
        <rFont val="맑은 고딕"/>
        <family val="3"/>
        <charset val="129"/>
        <scheme val="minor"/>
      </rPr>
      <t xml:space="preserve"> : 해당 법인의 </t>
    </r>
    <r>
      <rPr>
        <b/>
        <sz val="10"/>
        <rFont val="맑은 고딕"/>
        <family val="3"/>
        <charset val="129"/>
        <scheme val="minor"/>
      </rPr>
      <t>PE/VC</t>
    </r>
    <r>
      <rPr>
        <sz val="10"/>
        <rFont val="맑은 고딕"/>
        <family val="3"/>
        <charset val="129"/>
        <scheme val="minor"/>
      </rPr>
      <t xml:space="preserve"> 투자 전담부서에서 </t>
    </r>
    <r>
      <rPr>
        <b/>
        <sz val="10"/>
        <rFont val="맑은 고딕"/>
        <family val="3"/>
        <charset val="129"/>
        <scheme val="minor"/>
      </rPr>
      <t>고유계정</t>
    </r>
    <r>
      <rPr>
        <sz val="10"/>
        <rFont val="맑은 고딕"/>
        <family val="3"/>
        <charset val="129"/>
        <scheme val="minor"/>
      </rPr>
      <t>을 통해 주식 또는 주식연계채권(문화</t>
    </r>
    <r>
      <rPr>
        <sz val="10"/>
        <rFont val="맑은 고딕"/>
        <family val="3"/>
        <charset val="129"/>
      </rPr>
      <t>·컨텐츠등에</t>
    </r>
    <phoneticPr fontId="6" type="noConversion"/>
  </si>
  <si>
    <r>
      <rPr>
        <sz val="10"/>
        <rFont val="맑은 고딕"/>
        <family val="3"/>
        <charset val="129"/>
      </rPr>
      <t xml:space="preserve">  ③</t>
    </r>
    <r>
      <rPr>
        <sz val="10"/>
        <rFont val="맑은 고딕"/>
        <family val="3"/>
        <charset val="129"/>
        <scheme val="minor"/>
      </rPr>
      <t xml:space="preserve"> </t>
    </r>
    <r>
      <rPr>
        <b/>
        <sz val="10"/>
        <rFont val="맑은 고딕"/>
        <family val="3"/>
        <charset val="129"/>
        <scheme val="minor"/>
      </rPr>
      <t>기타 투자</t>
    </r>
    <r>
      <rPr>
        <sz val="10"/>
        <rFont val="맑은 고딕"/>
        <family val="3"/>
        <charset val="129"/>
        <scheme val="minor"/>
      </rPr>
      <t xml:space="preserve"> : ①, ②에 해당하지 않는 주식 또는 주식연계채권(문화·컨텐츠등에 대한 프로젝트 투자 포함) 투자</t>
    </r>
    <phoneticPr fontId="6" type="noConversion"/>
  </si>
  <si>
    <r>
      <t xml:space="preserve">     </t>
    </r>
    <r>
      <rPr>
        <b/>
        <sz val="10"/>
        <rFont val="맑은 고딕"/>
        <family val="3"/>
        <charset val="129"/>
      </rPr>
      <t>① PE/VC펀드운용 : PE/VC 펀드계정을 통한 투자업무</t>
    </r>
    <phoneticPr fontId="5" type="noConversion"/>
  </si>
  <si>
    <r>
      <t xml:space="preserve">     </t>
    </r>
    <r>
      <rPr>
        <b/>
        <sz val="10"/>
        <rFont val="맑은 고딕"/>
        <family val="3"/>
        <charset val="129"/>
      </rPr>
      <t>② PE/VC고유계정투자 : PE/VC 고유계정을 통한 투자업무</t>
    </r>
    <phoneticPr fontId="5" type="noConversion"/>
  </si>
  <si>
    <t xml:space="preserve">    - 최종회수일은 제안서 작성 기준일 이후일 수 없음</t>
    <phoneticPr fontId="1" type="noConversion"/>
  </si>
  <si>
    <t>15. 'Self-Check' sheet상 체크를 통해 운용사 자체 검증 필수 요망</t>
    <phoneticPr fontId="5" type="noConversion"/>
  </si>
  <si>
    <t xml:space="preserve">  5) 해산(예정)일 : 제안서 작성일 기준 청산료된 펀드이면 청산일로 기재</t>
    <phoneticPr fontId="5" type="noConversion"/>
  </si>
  <si>
    <t xml:space="preserve">  6) 보수(관리보수, 성과보수) : 펀드 투자규약(또는 정관) 상의 보수기준 또는 제안사의 목표 보수기준</t>
    <phoneticPr fontId="5" type="noConversion"/>
  </si>
  <si>
    <t xml:space="preserve">  7) 펀드수익율, 분배 및 비용의 음영부분 : [4.1 펀드 거래] Sheet 작성 후 자동반영</t>
    <phoneticPr fontId="5" type="noConversion"/>
  </si>
  <si>
    <t xml:space="preserve">  11) 운용인력변경횟수 : [4.2 핵심운용인력 변경이력] Sheet 작성 후 자동반영</t>
    <phoneticPr fontId="5" type="noConversion"/>
  </si>
  <si>
    <t xml:space="preserve">  12) 운용사수 : 제안사 단독운용인 경우에는 1로 기재</t>
    <phoneticPr fontId="5" type="noConversion"/>
  </si>
  <si>
    <t xml:space="preserve">  13) 운용사가 3개사 이상인 경우 : 제안사 우선 기재 후, 출자약정액 순으로 큰 운용사 2곳을 기재</t>
    <phoneticPr fontId="5" type="noConversion"/>
  </si>
  <si>
    <t xml:space="preserve">  14) 우선손실충당 : 투자규약(또는 정관) 상의 우선손실충당조건을 기재 (해당사항이 없을 경우 생략 가능)</t>
    <phoneticPr fontId="5" type="noConversion"/>
  </si>
  <si>
    <t xml:space="preserve">    - 해외 기업의 투자일 경우는 기타로 선택(단, 국내법인의 해외현지법인 투자의 경우는 국내법인의 기업규모를 기준으로 
      "중소(벤처)", "중견", "대기업", "기타" 중 선택</t>
    <phoneticPr fontId="5" type="noConversion"/>
  </si>
  <si>
    <t xml:space="preserve">    ※ 과거 근무한 재직기관의 투자현황은 별도첨부한 '경력확인서'(한글양식 서식6)를 받아야 함</t>
    <phoneticPr fontId="5" type="noConversion"/>
  </si>
  <si>
    <t xml:space="preserve">     ※ 과거 근무한 재직기관의 투자현황은 별도첨부한 '경력확인서'(한글양식 서식6)를 받아야 함</t>
    <phoneticPr fontId="5" type="noConversion"/>
  </si>
  <si>
    <t>펀드 청산시 출자자에게 현물로 분배한 경우 그 가치
※ 현장실사시 가치를 증빙할 평가보고서 및 총회 안건 구비 요망</t>
    <phoneticPr fontId="1" type="noConversion"/>
  </si>
  <si>
    <t>1. G열 출자확정시
  - "제안사", "계열회사 및 특수관계인", "펀드참여인력"은 "운용사" 선택 
  - "정책기관", "민간출자자"는 "LOC" 선택
2. G열 출자확정여부 : LOC 기입 적정성 확인
 * 구속력 있는 출자약정 등이 아님에도 불구 LOC로 기재하지는 않았는지</t>
    <phoneticPr fontId="1" type="noConversion"/>
  </si>
  <si>
    <t>산업은행 출자사업</t>
    <phoneticPr fontId="1" type="noConversion"/>
  </si>
  <si>
    <t>(단위: 백만원)</t>
    <phoneticPr fontId="1" type="noConversion"/>
  </si>
  <si>
    <t>목표결성금액</t>
    <phoneticPr fontId="6" type="noConversion"/>
  </si>
  <si>
    <t>PE-(가)</t>
    <phoneticPr fontId="1" type="noConversion"/>
  </si>
  <si>
    <t>PE-(나)</t>
    <phoneticPr fontId="1" type="noConversion"/>
  </si>
  <si>
    <t>PE-(다)</t>
    <phoneticPr fontId="1" type="noConversion"/>
  </si>
  <si>
    <t>PE-(라)</t>
    <phoneticPr fontId="1" type="noConversion"/>
  </si>
  <si>
    <t>VC-(가)</t>
    <phoneticPr fontId="1" type="noConversion"/>
  </si>
  <si>
    <t>VC-(나)</t>
    <phoneticPr fontId="1" type="noConversion"/>
  </si>
  <si>
    <t>VC-(다)</t>
    <phoneticPr fontId="1" type="noConversion"/>
  </si>
  <si>
    <t>VC-(라)</t>
    <phoneticPr fontId="1" type="noConversion"/>
  </si>
  <si>
    <t>VC-(마)</t>
    <phoneticPr fontId="1" type="noConversion"/>
  </si>
  <si>
    <t>VC-(바)</t>
    <phoneticPr fontId="1" type="noConversion"/>
  </si>
  <si>
    <t>VC-(사)</t>
    <phoneticPr fontId="1" type="noConversion"/>
  </si>
  <si>
    <t>기타-(가)</t>
    <phoneticPr fontId="1" type="noConversion"/>
  </si>
  <si>
    <t>기타-(나)</t>
    <phoneticPr fontId="1" type="noConversion"/>
  </si>
  <si>
    <t>기타-(다)</t>
    <phoneticPr fontId="1" type="noConversion"/>
  </si>
  <si>
    <t>기타-(라)</t>
    <phoneticPr fontId="1" type="noConversion"/>
  </si>
  <si>
    <t>기타-(마)</t>
    <phoneticPr fontId="1" type="noConversion"/>
  </si>
  <si>
    <t>기타-(바)</t>
    <phoneticPr fontId="1" type="noConversion"/>
  </si>
  <si>
    <t>기타-(사)</t>
    <phoneticPr fontId="1" type="noConversion"/>
  </si>
  <si>
    <t>=IFERROR(SUMPRODUCT((OFFSET(대표이사_참여인력_투자현황,0,0,ROWS(대표이사_참여인력_투자현황),1)=$E11)*1,OFFSET(대표이사_참여인력_투자현황,0,59,ROWS(대표이사_참여인력_투자현황),1),OFFSET(대표이사_참여인력_투자현황,0,80,ROWS(대표이사_참여인력_투자현황),1)),0)</t>
    <phoneticPr fontId="1" type="noConversion"/>
  </si>
  <si>
    <t>※ PE펀드로 지원시 PE 펀드 최초 결성일, VC펀드로 지원시 VC펀드 최초 결성일, 기타 주식등 투자 펀드의 경우 기타 주식등 투자 
   펀드 최초 결성일 작성</t>
    <phoneticPr fontId="6" type="noConversion"/>
  </si>
  <si>
    <t xml:space="preserve"> ③ 기타 주식등 투자 펀드 : 국내 중소, 벤처, 중견기업의 주식 및 주식연계채권에 주로 투자하는 펀드로서, </t>
    <phoneticPr fontId="1" type="noConversion"/>
  </si>
  <si>
    <t xml:space="preserve">                       등록된 기업구조조정조합 및 [산업발전법]제20조에 따른 기업구조개선 경영참여형 사모집합투자기구 등</t>
    <phoneticPr fontId="1" type="noConversion"/>
  </si>
  <si>
    <t>출자자 구성을 완료하고 투자규약(또는 정관)은 체결되었으나 납입출자금이 없는 경우</t>
  </si>
  <si>
    <t>펀드결성일의 기준에 따라 펀드를 결성한 경우로서 납입출자금 있는 경우</t>
  </si>
  <si>
    <t xml:space="preserve"> 해당 펀드를 대표하는 인력(1인 이상)</t>
    <phoneticPr fontId="6" type="noConversion"/>
  </si>
  <si>
    <t>4. 정책출자 비율</t>
    <phoneticPr fontId="6" type="noConversion"/>
  </si>
  <si>
    <t>2. 출자자유형 : "제안사", "계열회사 및 특수관계인", "펀드참여인력", "정책기관", "민간출자자" 중 선택</t>
    <phoneticPr fontId="6" type="noConversion"/>
  </si>
  <si>
    <t xml:space="preserve">   - "제안사", "계열회사 및 특수관계인", "펀드참여인력"은 "운용사" 선택</t>
    <phoneticPr fontId="6" type="noConversion"/>
  </si>
  <si>
    <t xml:space="preserve">  9) 담당역할 : 해당 투자건의 담당역할을 선택하고(중복선택 가능) 해당내용 기재</t>
    <phoneticPr fontId="5" type="noConversion"/>
  </si>
  <si>
    <t xml:space="preserve">  10) 투자펀드내역 : 해당 투자건이 펀드를 통한 투자일 경우, 해당내용 작성</t>
    <phoneticPr fontId="5" type="noConversion"/>
  </si>
  <si>
    <t xml:space="preserve">  11) 검증인은 운용인력이 과거 근무했던 운용사에 현재 근무하고 있는 담당자 또는 검증 가능한 직원(펀드 투자의 경우, </t>
    <phoneticPr fontId="5" type="noConversion"/>
  </si>
  <si>
    <t xml:space="preserve"> ※ 단, 제안펀드에 참여하지 않는 대표이사(또는 사업부문 대표)의 경우, 확인 불가시 작성 생략 가능</t>
    <phoneticPr fontId="5" type="noConversion"/>
  </si>
  <si>
    <t xml:space="preserve">    ※ 학력 : 고등학교부터 기재하되, 최종학력이 맨 위에 오도록 기재할 것</t>
    <phoneticPr fontId="5" type="noConversion"/>
  </si>
  <si>
    <t>2. 담당업무 수행기간을 기준으로 작성(회사 재직기간, 부서 재직기간 중복 입력)</t>
    <phoneticPr fontId="1" type="noConversion"/>
  </si>
  <si>
    <t xml:space="preserve">    ※ 현재 재직기관의 주요 수행업무(PE/VC펀드운용, PE/VC고유계정투자, 기타투자)에 대하여 현장실사시 객관적으로 </t>
    <phoneticPr fontId="5" type="noConversion"/>
  </si>
  <si>
    <t>정책출자금액</t>
    <phoneticPr fontId="1" type="noConversion"/>
  </si>
  <si>
    <t>운용펀드
최초결성일
(펀드성립일)</t>
    <phoneticPr fontId="6" type="noConversion"/>
  </si>
  <si>
    <t>ⅲ) 단, 투자구조와 관계없이 최종 투자대상이 부동산, 무수익대출(NPL), Commodity(현물 및 파생상품)등인 펀드,</t>
    <phoneticPr fontId="5" type="noConversion"/>
  </si>
  <si>
    <t xml:space="preserve">      ① PE펀드 : [자본시장과금융투자업에관한법률]제9조18항7호('15.7.24자 삭제되기 전의 것을 말함)에 따른 사모투자전문회사,      
                      [자본시장과금융투자업에관한법률]제9조19항1호에 따른 경영참여형 사모집합투자기구('21.10.21일 이전설립), 
                      [자본시장과금융투자업에관한법률]제249조의7 5항에 따른 경영참여목적 투자를 하는 제9조19항에 따른 일반사모집합투자기구 
                      ('21.10.21일 이후 설립)
                      [자본시장과금융투자업에관한법률]제249조의7 5항에 따른 경영참여목적 투자를 하는 제9조19항에 따른 기관전용사모집합투자기구 
                      ('21.10.21일 이후 설립)</t>
    <phoneticPr fontId="1" type="noConversion"/>
  </si>
  <si>
    <t xml:space="preserve">         VC펀드 : [벤처투자촉진에관한법]제2조제11호에 따른 벤처투자조합,
                      [중소기업창원지원법]제2조제5호에 따른 중소기업창업투자조합, 
                      [벤처기업육성에관한특별조치법]제4조의3에 따른 한국벤처투자조합, 
                      [소재·부품·장비산업경쟁력강화를위한특별조치법]제18조에 따른 소재·부품·장비 전문투자조합
                      [여신전문금융업법]제41조제3항에 따른 신기술사업투자조합, 
                      [농림수산식품투자조합결성및운용에관한법률]제8조1항1호 및 동법률제8조1항6호에 따른 조합(이하 농식품투자조합),
                      [자본시장과금융투자업에관한법률]제249조의23 1항에 따른 창업·벤처전문 (경영참여형) 사모집합투자기구</t>
    <phoneticPr fontId="1" type="noConversion"/>
  </si>
  <si>
    <t xml:space="preserve">      ③ 기타 투자업무 : ①, ②를 제외한 투자관련 업무(금융투자기관재직 중 M&amp;A자문, 투자컨설팅, LP업무 등)를 포괄적으로 인정</t>
    <phoneticPr fontId="1" type="noConversion"/>
  </si>
  <si>
    <t xml:space="preserve">    - 부실발생 기준 (동 부실발생 기준은 참고사항으로 아래의 각 호를 포함하되 이에 한정되지 아니함)</t>
    <phoneticPr fontId="5" type="noConversion"/>
  </si>
  <si>
    <t xml:space="preserve">       (기업개선작업, 채권금융기관의 퇴출결정, 자율협약 등을 포함)의 개시신청이 있는 경우</t>
    <phoneticPr fontId="5" type="noConversion"/>
  </si>
  <si>
    <t xml:space="preserve">        의한 강제집행개시의 신청이 있거나 체납처분의 착수가 있는 경우로서 대상이 된 재산의 장부가액의  합계가 투자대상</t>
    <phoneticPr fontId="5" type="noConversion"/>
  </si>
  <si>
    <t>노앤파트너스㈜</t>
  </si>
  <si>
    <t xml:space="preserve"> </t>
    <phoneticPr fontId="5" type="noConversion"/>
  </si>
  <si>
    <t xml:space="preserve">  주2) 산업경력 : 자산에 대한 투자 또는 자산운용을 목적으로 설립된 법인(금융투자기관) 外 근무경력 중 제안펀드의 주목적 투자</t>
    <phoneticPr fontId="1" type="noConversion"/>
  </si>
  <si>
    <r>
      <t xml:space="preserve">      대상과 관련있는 업무경력(일반행정, 재무, 회계업무 등은 인정되지 않으며 연구</t>
    </r>
    <r>
      <rPr>
        <sz val="10"/>
        <color theme="1"/>
        <rFont val="굴림체"/>
        <family val="3"/>
        <charset val="129"/>
      </rPr>
      <t>∙</t>
    </r>
    <r>
      <rPr>
        <sz val="10"/>
        <color theme="1"/>
        <rFont val="맑은 고딕"/>
        <family val="3"/>
        <charset val="129"/>
        <scheme val="minor"/>
      </rPr>
      <t>개발, (신)사업 기획 등 유관업무로서 경력 증빙이 가능한 경우에 인정)</t>
    </r>
    <phoneticPr fontId="1" type="noConversion"/>
  </si>
  <si>
    <t>3. 출자확정구분(출자가 확정된 경우 선택구분)</t>
    <phoneticPr fontId="6" type="noConversion"/>
  </si>
  <si>
    <r>
      <t xml:space="preserve">       </t>
    </r>
    <r>
      <rPr>
        <b/>
        <sz val="10"/>
        <color rgb="FF0070C0"/>
        <rFont val="바탕"/>
        <family val="1"/>
        <charset val="129"/>
      </rPr>
      <t>※</t>
    </r>
    <r>
      <rPr>
        <b/>
        <sz val="10"/>
        <color rgb="FF0070C0"/>
        <rFont val="맑은 고딕"/>
        <family val="3"/>
        <charset val="129"/>
      </rPr>
      <t xml:space="preserve"> </t>
    </r>
    <r>
      <rPr>
        <b/>
        <sz val="10"/>
        <color rgb="FF0070C0"/>
        <rFont val="맑은 고딕"/>
        <family val="3"/>
        <charset val="129"/>
        <scheme val="major"/>
      </rPr>
      <t>최근 년도 펀드 감사보고서(또는 가결산보고서)에 반영되지 않은 공정가치 금액은 인정하지 않음</t>
    </r>
    <phoneticPr fontId="5" type="noConversion"/>
  </si>
  <si>
    <t>ⅰ) 자산에 대한 투자 또는 자산운용을 목적으로 설립된 법인(금융투자기관에 한정, 회계법인, 자문사, 일반법인 등 제외) 재직 중에</t>
    <phoneticPr fontId="6" type="noConversion"/>
  </si>
  <si>
    <r>
      <rPr>
        <sz val="10"/>
        <color theme="1"/>
        <rFont val="맑은 고딕"/>
        <family val="3"/>
        <charset val="129"/>
      </rPr>
      <t xml:space="preserve">  ①</t>
    </r>
    <r>
      <rPr>
        <b/>
        <sz val="10"/>
        <color theme="1"/>
        <rFont val="맑은 고딕"/>
        <family val="3"/>
        <charset val="129"/>
        <scheme val="minor"/>
      </rPr>
      <t xml:space="preserve"> PE/VC 펀드계정 투자</t>
    </r>
    <r>
      <rPr>
        <sz val="10"/>
        <color theme="1"/>
        <rFont val="맑은 고딕"/>
        <family val="3"/>
        <charset val="129"/>
        <scheme val="minor"/>
      </rPr>
      <t xml:space="preserve"> : 해당 법인의 </t>
    </r>
    <r>
      <rPr>
        <b/>
        <sz val="10"/>
        <color theme="1"/>
        <rFont val="맑은 고딕"/>
        <family val="3"/>
        <charset val="129"/>
        <scheme val="minor"/>
      </rPr>
      <t>PE/VC펀드계정</t>
    </r>
    <r>
      <rPr>
        <sz val="10"/>
        <color theme="1"/>
        <rFont val="맑은 고딕"/>
        <family val="3"/>
        <charset val="129"/>
        <scheme val="minor"/>
      </rPr>
      <t>을 통해 주식 또는 주식연계채권(문화·컨텐츠등에 대한 프로젝트 투자</t>
    </r>
    <phoneticPr fontId="6" type="noConversion"/>
  </si>
  <si>
    <t xml:space="preserve">     (투심위 위원 또는 부서 총괄 책임자로 의사 결정에만 참여하거나 실무자로서 일상적 사후관리 업무 위주로 담당한 경우 제외)</t>
    <phoneticPr fontId="5" type="noConversion"/>
  </si>
  <si>
    <r>
      <t xml:space="preserve">                           사후관리</t>
    </r>
    <r>
      <rPr>
        <b/>
        <sz val="10"/>
        <color theme="1"/>
        <rFont val="맑은 고딕"/>
        <family val="3"/>
        <charset val="129"/>
      </rPr>
      <t>·회수 등의 실무 수행 또는 의사결정 과정에 참여한 업무 (대출, 외환 등 투자와 무관한 업무 제외)</t>
    </r>
    <phoneticPr fontId="5" type="noConversion"/>
  </si>
  <si>
    <r>
      <t xml:space="preserve">     </t>
    </r>
    <r>
      <rPr>
        <b/>
        <sz val="10"/>
        <color theme="1"/>
        <rFont val="맑은 고딕"/>
        <family val="3"/>
        <charset val="129"/>
      </rPr>
      <t>④ 비투자업무 : 자산에 대한 투자 또는 자산운용을 목적으로 설립된 법인(금융투자기관) 외 업무(회계법인, 자문사, 일반법인 등)</t>
    </r>
    <phoneticPr fontId="5" type="noConversion"/>
  </si>
  <si>
    <r>
      <t>주목적투자분야</t>
    </r>
    <r>
      <rPr>
        <sz val="10"/>
        <rFont val="맑은 고딕"/>
        <family val="3"/>
        <charset val="129"/>
      </rPr>
      <t>①</t>
    </r>
    <phoneticPr fontId="1" type="noConversion"/>
  </si>
  <si>
    <r>
      <t>주목적투자분야</t>
    </r>
    <r>
      <rPr>
        <sz val="10"/>
        <rFont val="맑은 고딕"/>
        <family val="3"/>
        <charset val="129"/>
      </rPr>
      <t>②</t>
    </r>
    <phoneticPr fontId="1" type="noConversion"/>
  </si>
  <si>
    <t>정책출자비율</t>
    <phoneticPr fontId="5" type="noConversion"/>
  </si>
  <si>
    <t>운용사
인센티브
(선택)</t>
    <phoneticPr fontId="1" type="noConversion"/>
  </si>
  <si>
    <t>주목적투자분야①</t>
    <phoneticPr fontId="1" type="noConversion"/>
  </si>
  <si>
    <t>주목적투자분야②</t>
    <phoneticPr fontId="1" type="noConversion"/>
  </si>
  <si>
    <t>분할납</t>
    <phoneticPr fontId="1" type="noConversion"/>
  </si>
  <si>
    <t>우선주(RCPS포함)</t>
    <phoneticPr fontId="1" type="noConversion"/>
  </si>
  <si>
    <t>프로젝트투자(문화·컨텐츠 분야 한정)</t>
    <phoneticPr fontId="1" type="noConversion"/>
  </si>
  <si>
    <t>일반회사채</t>
    <phoneticPr fontId="1" type="noConversion"/>
  </si>
  <si>
    <t>가상분배</t>
    <phoneticPr fontId="1" type="noConversion"/>
  </si>
  <si>
    <t>제안사의 공동투자</t>
    <phoneticPr fontId="1" type="noConversion"/>
  </si>
  <si>
    <t>우선주(RCPS포함)</t>
  </si>
  <si>
    <t>인센티브</t>
    <phoneticPr fontId="1" type="noConversion"/>
  </si>
  <si>
    <t>투자촉진인센티브 구분</t>
    <phoneticPr fontId="6" type="noConversion"/>
  </si>
  <si>
    <t xml:space="preserve">  - 공동제안일 경우 [제안펀드] 및 [예상출자내역] Sheet은 동일 내용으로 작성하여 개별 제출</t>
    <phoneticPr fontId="1" type="noConversion"/>
  </si>
  <si>
    <r>
      <t xml:space="preserve">5. </t>
    </r>
    <r>
      <rPr>
        <b/>
        <sz val="10"/>
        <color theme="1"/>
        <rFont val="맑은 고딕"/>
        <family val="3"/>
        <charset val="129"/>
        <scheme val="major"/>
      </rPr>
      <t>연록색으로 음영처리된 셀은 자동 반영되므로 별도의 입력은 하지 말 것</t>
    </r>
    <phoneticPr fontId="5" type="noConversion"/>
  </si>
  <si>
    <r>
      <rPr>
        <sz val="10"/>
        <color theme="1"/>
        <rFont val="맑은 고딕"/>
        <family val="3"/>
        <charset val="129"/>
        <scheme val="major"/>
      </rPr>
      <t>6. 펀드명, 회사명 등은 정식명칭을 기입</t>
    </r>
    <r>
      <rPr>
        <b/>
        <sz val="10"/>
        <color theme="1"/>
        <rFont val="맑은 고딕"/>
        <family val="3"/>
        <charset val="129"/>
        <scheme val="major"/>
      </rPr>
      <t>(sheet간 명칭에 차이가 없도록 유의)</t>
    </r>
    <phoneticPr fontId="5" type="noConversion"/>
  </si>
  <si>
    <r>
      <t xml:space="preserve">7. </t>
    </r>
    <r>
      <rPr>
        <b/>
        <sz val="10"/>
        <color theme="1"/>
        <rFont val="맑은 고딕"/>
        <family val="3"/>
        <charset val="129"/>
        <scheme val="major"/>
      </rPr>
      <t>목록행(1행~10행)은 절대 삭제 및 수정 금지. 또한, Sheet 삭제 및 명칭 변경 금지</t>
    </r>
    <phoneticPr fontId="5" type="noConversion"/>
  </si>
  <si>
    <r>
      <t xml:space="preserve">8. 단위 : </t>
    </r>
    <r>
      <rPr>
        <b/>
        <sz val="10"/>
        <color theme="1"/>
        <rFont val="맑은 고딕"/>
        <family val="3"/>
        <charset val="129"/>
        <scheme val="major"/>
      </rPr>
      <t>백만원([4.1. 펀드거래] Sheet 는 단위를 "원"으로 함)</t>
    </r>
    <r>
      <rPr>
        <sz val="10"/>
        <color theme="1"/>
        <rFont val="맑은 고딕"/>
        <family val="3"/>
        <charset val="129"/>
        <scheme val="major"/>
      </rPr>
      <t>, %, 건</t>
    </r>
    <phoneticPr fontId="5" type="noConversion"/>
  </si>
  <si>
    <r>
      <t xml:space="preserve">11. 제시 자료는 현장실사시 펀드통장사본, 펀드재무제표, 미회수자산가치평가 내역 등을 통해 </t>
    </r>
    <r>
      <rPr>
        <b/>
        <sz val="10"/>
        <color theme="1"/>
        <rFont val="맑은 고딕"/>
        <family val="3"/>
        <charset val="129"/>
        <scheme val="major"/>
      </rPr>
      <t>증빙가능하여야</t>
    </r>
    <r>
      <rPr>
        <sz val="10"/>
        <color theme="1"/>
        <rFont val="맑은 고딕"/>
        <family val="3"/>
        <charset val="129"/>
        <scheme val="major"/>
      </rPr>
      <t xml:space="preserve"> 함</t>
    </r>
    <phoneticPr fontId="5" type="noConversion"/>
  </si>
  <si>
    <r>
      <t>1. '</t>
    </r>
    <r>
      <rPr>
        <b/>
        <sz val="10"/>
        <color theme="1"/>
        <rFont val="맑은 고딕"/>
        <family val="3"/>
        <charset val="129"/>
        <scheme val="major"/>
      </rPr>
      <t xml:space="preserve">제안서작성기준일'을 임의로 기입한 </t>
    </r>
    <r>
      <rPr>
        <sz val="10"/>
        <color theme="1"/>
        <rFont val="맑은 고딕"/>
        <family val="3"/>
        <charset val="129"/>
        <scheme val="major"/>
      </rPr>
      <t>경우 ('Ⅱ. 용어의 정의 등' 참조)</t>
    </r>
    <phoneticPr fontId="6" type="noConversion"/>
  </si>
  <si>
    <r>
      <t xml:space="preserve">2. </t>
    </r>
    <r>
      <rPr>
        <b/>
        <sz val="10"/>
        <color theme="1"/>
        <rFont val="맑은 고딕"/>
        <family val="3"/>
        <charset val="129"/>
        <scheme val="major"/>
      </rPr>
      <t>대표펀드매니저를 미지정</t>
    </r>
    <r>
      <rPr>
        <sz val="10"/>
        <color theme="1"/>
        <rFont val="맑은 고딕"/>
        <family val="3"/>
        <charset val="129"/>
        <scheme val="major"/>
      </rPr>
      <t>한 경우</t>
    </r>
    <phoneticPr fontId="6" type="noConversion"/>
  </si>
  <si>
    <r>
      <t xml:space="preserve">3. 제안서작성기준일 현재 </t>
    </r>
    <r>
      <rPr>
        <b/>
        <sz val="10"/>
        <color theme="1"/>
        <rFont val="맑은 고딕"/>
        <family val="3"/>
        <charset val="129"/>
        <scheme val="major"/>
      </rPr>
      <t>재직하고 있지 않은 인력을 참여인력으로 기재</t>
    </r>
    <r>
      <rPr>
        <sz val="10"/>
        <color theme="1"/>
        <rFont val="맑은 고딕"/>
        <family val="3"/>
        <charset val="129"/>
        <scheme val="major"/>
      </rPr>
      <t>한 경우</t>
    </r>
    <phoneticPr fontId="6" type="noConversion"/>
  </si>
  <si>
    <r>
      <t>4. 운용중/청산중 펀드에 대해 '</t>
    </r>
    <r>
      <rPr>
        <b/>
        <sz val="10"/>
        <color theme="1"/>
        <rFont val="맑은 고딕"/>
        <family val="3"/>
        <charset val="129"/>
        <scheme val="major"/>
      </rPr>
      <t>가상분배'를 입력하지 않아 수익률이 미산출</t>
    </r>
    <r>
      <rPr>
        <sz val="10"/>
        <color theme="1"/>
        <rFont val="맑은 고딕"/>
        <family val="3"/>
        <charset val="129"/>
        <scheme val="major"/>
      </rPr>
      <t>된 경우</t>
    </r>
    <phoneticPr fontId="5" type="noConversion"/>
  </si>
  <si>
    <r>
      <t>5. "3.2 참여인력 투자현황"에 동일투자건에 다수의 인력을 기재한 경우(</t>
    </r>
    <r>
      <rPr>
        <b/>
        <sz val="10"/>
        <color theme="1"/>
        <rFont val="맑은 고딕"/>
        <family val="3"/>
        <charset val="129"/>
        <scheme val="major"/>
      </rPr>
      <t>기여도 높은 1인만 기재필요</t>
    </r>
    <r>
      <rPr>
        <sz val="10"/>
        <color theme="1"/>
        <rFont val="맑은 고딕"/>
        <family val="3"/>
        <charset val="129"/>
        <scheme val="major"/>
      </rPr>
      <t>)</t>
    </r>
    <phoneticPr fontId="5" type="noConversion"/>
  </si>
  <si>
    <r>
      <t xml:space="preserve">6. "3.2 참여인력 투자현황"에 </t>
    </r>
    <r>
      <rPr>
        <b/>
        <sz val="10"/>
        <color theme="1"/>
        <rFont val="맑은 고딕"/>
        <family val="3"/>
        <charset val="129"/>
        <scheme val="major"/>
      </rPr>
      <t>작성대상에 해당하지 않는 투자건을 입력한 경우 (작성대상 확인필수)</t>
    </r>
    <phoneticPr fontId="5" type="noConversion"/>
  </si>
  <si>
    <r>
      <t xml:space="preserve">7. "3.4 참여인력 경력" 상 담당기간이 </t>
    </r>
    <r>
      <rPr>
        <b/>
        <sz val="10"/>
        <color theme="1"/>
        <rFont val="맑은 고딕"/>
        <family val="3"/>
        <charset val="129"/>
        <scheme val="major"/>
      </rPr>
      <t>경력관련 증빙서류와 불일치</t>
    </r>
    <r>
      <rPr>
        <sz val="10"/>
        <color theme="1"/>
        <rFont val="맑은 고딕"/>
        <family val="3"/>
        <charset val="129"/>
        <scheme val="major"/>
      </rPr>
      <t xml:space="preserve"> 하는경우</t>
    </r>
    <phoneticPr fontId="5" type="noConversion"/>
  </si>
  <si>
    <r>
      <t xml:space="preserve">8. '행삽입'을 통해 데이터 입력시 </t>
    </r>
    <r>
      <rPr>
        <b/>
        <sz val="10"/>
        <color theme="1"/>
        <rFont val="맑은 고딕"/>
        <family val="3"/>
        <charset val="129"/>
        <scheme val="major"/>
      </rPr>
      <t>연록색 음영처리된 셀에 데이터가 자동입력되지 않는 경우</t>
    </r>
    <phoneticPr fontId="5" type="noConversion"/>
  </si>
  <si>
    <r>
      <t xml:space="preserve">9. </t>
    </r>
    <r>
      <rPr>
        <b/>
        <sz val="10"/>
        <color theme="1"/>
        <rFont val="맑은 고딕"/>
        <family val="3"/>
        <charset val="129"/>
        <scheme val="major"/>
      </rPr>
      <t>프로젝트펀드</t>
    </r>
    <r>
      <rPr>
        <sz val="10"/>
        <color theme="1"/>
        <rFont val="맑은 고딕"/>
        <family val="3"/>
        <charset val="129"/>
        <scheme val="major"/>
      </rPr>
      <t xml:space="preserve"> 투자집행이 완료되었으나, </t>
    </r>
    <r>
      <rPr>
        <b/>
        <sz val="10"/>
        <color theme="1"/>
        <rFont val="맑은 고딕"/>
        <family val="3"/>
        <charset val="129"/>
        <scheme val="major"/>
      </rPr>
      <t>투자기간종료일</t>
    </r>
    <r>
      <rPr>
        <sz val="10"/>
        <color theme="1"/>
        <rFont val="맑은 고딕"/>
        <family val="3"/>
        <charset val="129"/>
        <scheme val="major"/>
      </rPr>
      <t>을 실제 투자집행일 이후(예 : 펀드만기일 등)로 기재한 경우</t>
    </r>
    <phoneticPr fontId="5" type="noConversion"/>
  </si>
  <si>
    <r>
      <t xml:space="preserve">펀드 규약(또는 정관) 상에 제안사가 운용사로 기재된 </t>
    </r>
    <r>
      <rPr>
        <b/>
        <sz val="10"/>
        <color theme="1"/>
        <rFont val="맑은 고딕"/>
        <family val="3"/>
        <charset val="129"/>
        <scheme val="minor"/>
      </rPr>
      <t>펀드 중 아래의 '펀드' 기준을 충족하는 펀드로서,</t>
    </r>
    <phoneticPr fontId="6" type="noConversion"/>
  </si>
  <si>
    <r>
      <t>결성일이 가장 빠른 펀드의 펀드결성일 (최초결성일은</t>
    </r>
    <r>
      <rPr>
        <b/>
        <sz val="10"/>
        <color theme="1"/>
        <rFont val="맑은 고딕"/>
        <family val="3"/>
        <charset val="129"/>
        <scheme val="minor"/>
      </rPr>
      <t xml:space="preserve"> 펀드성립일</t>
    </r>
    <r>
      <rPr>
        <sz val="10"/>
        <color theme="1"/>
        <rFont val="맑은 고딕"/>
        <family val="3"/>
        <charset val="129"/>
        <scheme val="minor"/>
      </rPr>
      <t>을 기준으로 함)</t>
    </r>
    <phoneticPr fontId="6" type="noConversion"/>
  </si>
  <si>
    <r>
      <t xml:space="preserve">※ 제안사 최초 결성 펀드는 </t>
    </r>
    <r>
      <rPr>
        <b/>
        <sz val="10"/>
        <color theme="1"/>
        <rFont val="맑은 고딕"/>
        <family val="3"/>
        <charset val="129"/>
        <scheme val="minor"/>
      </rPr>
      <t>펀드성립일</t>
    </r>
    <r>
      <rPr>
        <sz val="10"/>
        <color theme="1"/>
        <rFont val="맑은 고딕"/>
        <family val="3"/>
        <charset val="129"/>
        <scheme val="minor"/>
      </rPr>
      <t xml:space="preserve">을 확인할 수 있는 자료 </t>
    </r>
    <r>
      <rPr>
        <b/>
        <sz val="10"/>
        <color theme="1"/>
        <rFont val="맑은 고딕"/>
        <family val="3"/>
        <charset val="129"/>
        <scheme val="minor"/>
      </rPr>
      <t>(벤처투자조합 : 중기부 조합 등록증, 신기술투자조합 : 결성총회의사록 및 규약, PEF : 법인등기부등본, 기타 펀드 : 상기에 준하는 성립일자 확인가능자료)</t>
    </r>
    <r>
      <rPr>
        <sz val="10"/>
        <color theme="1"/>
        <rFont val="맑은 고딕"/>
        <family val="3"/>
        <charset val="129"/>
        <scheme val="minor"/>
      </rPr>
      <t xml:space="preserve"> 제출 </t>
    </r>
    <phoneticPr fontId="5" type="noConversion"/>
  </si>
  <si>
    <r>
      <t xml:space="preserve">ⅰ) 투자자를 사모로 모집한 경우로서 </t>
    </r>
    <r>
      <rPr>
        <b/>
        <sz val="10"/>
        <color theme="1"/>
        <rFont val="맑은 고딕"/>
        <family val="3"/>
        <charset val="129"/>
        <scheme val="minor"/>
      </rPr>
      <t>(즉, 사모펀드)</t>
    </r>
    <phoneticPr fontId="6" type="noConversion"/>
  </si>
  <si>
    <r>
      <t xml:space="preserve">     트레이딩 등 단기투자 펀드, </t>
    </r>
    <r>
      <rPr>
        <b/>
        <sz val="10"/>
        <color theme="1"/>
        <rFont val="맑은 고딕"/>
        <family val="3"/>
        <charset val="129"/>
        <scheme val="minor"/>
      </rPr>
      <t>펀드 결성부터 해산까지의 기간이 1년 이내인 펀드</t>
    </r>
    <r>
      <rPr>
        <sz val="10"/>
        <color theme="1"/>
        <rFont val="맑은 고딕"/>
        <family val="3"/>
        <charset val="129"/>
        <scheme val="minor"/>
      </rPr>
      <t xml:space="preserve">는 </t>
    </r>
    <r>
      <rPr>
        <b/>
        <sz val="10"/>
        <color theme="1"/>
        <rFont val="맑은 고딕"/>
        <family val="3"/>
        <charset val="129"/>
        <scheme val="minor"/>
      </rPr>
      <t>제외</t>
    </r>
    <r>
      <rPr>
        <sz val="10"/>
        <color theme="1"/>
        <rFont val="맑은 고딕"/>
        <family val="3"/>
        <charset val="129"/>
        <scheme val="minor"/>
      </rPr>
      <t>함</t>
    </r>
    <phoneticPr fontId="5" type="noConversion"/>
  </si>
  <si>
    <r>
      <t xml:space="preserve">프로젝트 펀드 등 펀드 투자규약(또는 정관) 상에 투자기간이 정해지지 않은 경우에는 </t>
    </r>
    <r>
      <rPr>
        <b/>
        <sz val="10"/>
        <color theme="1"/>
        <rFont val="맑은 고딕"/>
        <family val="3"/>
        <charset val="129"/>
        <scheme val="minor"/>
      </rPr>
      <t>제안사가 펀드운용</t>
    </r>
    <phoneticPr fontId="5" type="noConversion"/>
  </si>
  <si>
    <r>
      <rPr>
        <sz val="10"/>
        <color theme="1"/>
        <rFont val="맑은 고딕"/>
        <family val="3"/>
        <charset val="129"/>
      </rPr>
      <t>ⅳ</t>
    </r>
    <r>
      <rPr>
        <sz val="10"/>
        <color theme="1"/>
        <rFont val="맑은 고딕"/>
        <family val="3"/>
        <charset val="129"/>
        <scheme val="minor"/>
      </rPr>
      <t xml:space="preserve">) 제안사는 선정 심사시 </t>
    </r>
    <r>
      <rPr>
        <b/>
        <sz val="10"/>
        <color theme="1"/>
        <rFont val="맑은 고딕"/>
        <family val="3"/>
        <charset val="129"/>
        <scheme val="minor"/>
      </rPr>
      <t>主 평가대상이 되는 핵심운용인력 3인</t>
    </r>
    <r>
      <rPr>
        <sz val="10"/>
        <color theme="1"/>
        <rFont val="맑은 고딕"/>
        <family val="3"/>
        <charset val="129"/>
        <scheme val="minor"/>
      </rPr>
      <t>(대표펀드매니저 1인, 핵심운용인력 2인)을</t>
    </r>
    <phoneticPr fontId="6" type="noConversion"/>
  </si>
  <si>
    <r>
      <t xml:space="preserve">※ 펀드 규약(또는 정관) 상 대표펀드매니저, 핵심운용인력, 운용전문인력 등 </t>
    </r>
    <r>
      <rPr>
        <u/>
        <sz val="10"/>
        <color theme="1"/>
        <rFont val="맑은 고딕"/>
        <family val="3"/>
        <charset val="129"/>
        <scheme val="minor"/>
      </rPr>
      <t>용어를 불문하고,</t>
    </r>
    <phoneticPr fontId="6" type="noConversion"/>
  </si>
  <si>
    <r>
      <t xml:space="preserve"> - 대표펀드매니저 : 투자경력</t>
    </r>
    <r>
      <rPr>
        <vertAlign val="superscript"/>
        <sz val="10"/>
        <color theme="1"/>
        <rFont val="맑은 고딕"/>
        <family val="3"/>
        <charset val="129"/>
        <scheme val="minor"/>
      </rPr>
      <t>주1)</t>
    </r>
    <r>
      <rPr>
        <sz val="10"/>
        <color theme="1"/>
        <rFont val="맑은 고딕"/>
        <family val="3"/>
        <charset val="129"/>
        <scheme val="minor"/>
      </rPr>
      <t xml:space="preserve"> 5년 이상 또는 주목적 투자대상 관련 산업경력</t>
    </r>
    <r>
      <rPr>
        <vertAlign val="superscript"/>
        <sz val="10"/>
        <color theme="1"/>
        <rFont val="맑은 고딕"/>
        <family val="3"/>
        <charset val="129"/>
        <scheme val="minor"/>
      </rPr>
      <t>주2)</t>
    </r>
    <r>
      <rPr>
        <sz val="10"/>
        <color theme="1"/>
        <rFont val="맑은 고딕"/>
        <family val="3"/>
        <charset val="129"/>
        <scheme val="minor"/>
      </rPr>
      <t xml:space="preserve"> 10년 이상의 경력을 가진 자</t>
    </r>
    <phoneticPr fontId="1" type="noConversion"/>
  </si>
  <si>
    <r>
      <t xml:space="preserve"> - 핵심운용인력 : 투자경력</t>
    </r>
    <r>
      <rPr>
        <vertAlign val="superscript"/>
        <sz val="10"/>
        <color theme="1"/>
        <rFont val="맑은 고딕"/>
        <family val="3"/>
        <charset val="129"/>
        <scheme val="minor"/>
      </rPr>
      <t>주1)</t>
    </r>
    <r>
      <rPr>
        <sz val="10"/>
        <color theme="1"/>
        <rFont val="맑은 고딕"/>
        <family val="3"/>
        <charset val="129"/>
        <scheme val="minor"/>
      </rPr>
      <t xml:space="preserve"> 3년 이상 또는 주목적 투자대상 관련 산업경력</t>
    </r>
    <r>
      <rPr>
        <vertAlign val="superscript"/>
        <sz val="10"/>
        <color theme="1"/>
        <rFont val="맑은 고딕"/>
        <family val="3"/>
        <charset val="129"/>
        <scheme val="minor"/>
      </rPr>
      <t>주2)</t>
    </r>
    <r>
      <rPr>
        <sz val="10"/>
        <color theme="1"/>
        <rFont val="맑은 고딕"/>
        <family val="3"/>
        <charset val="129"/>
        <scheme val="minor"/>
      </rPr>
      <t xml:space="preserve"> 6년 이상의 경력을 가진 자</t>
    </r>
    <phoneticPr fontId="1" type="noConversion"/>
  </si>
  <si>
    <r>
      <t xml:space="preserve">  주1) 투자경력 : </t>
    </r>
    <r>
      <rPr>
        <b/>
        <sz val="10"/>
        <color theme="1"/>
        <rFont val="맑은 고딕"/>
        <family val="3"/>
        <charset val="129"/>
        <scheme val="minor"/>
      </rPr>
      <t>자산에 대한 투자 또는 자산운용을 목적으로 설립된 법인(금융투자기관) 재직 중</t>
    </r>
    <r>
      <rPr>
        <sz val="10"/>
        <color theme="1"/>
        <rFont val="맑은 고딕"/>
        <family val="3"/>
        <charset val="129"/>
        <scheme val="minor"/>
      </rPr>
      <t xml:space="preserve">에 </t>
    </r>
    <r>
      <rPr>
        <u/>
        <sz val="10"/>
        <color theme="1"/>
        <rFont val="맑은 고딕"/>
        <family val="3"/>
        <charset val="129"/>
        <scheme val="minor"/>
      </rPr>
      <t>①PE 및 VC 펀드 계정을</t>
    </r>
    <phoneticPr fontId="1" type="noConversion"/>
  </si>
  <si>
    <r>
      <t xml:space="preserve">       </t>
    </r>
    <r>
      <rPr>
        <u/>
        <sz val="10"/>
        <color theme="1"/>
        <rFont val="맑은 고딕"/>
        <family val="3"/>
        <charset val="129"/>
        <scheme val="minor"/>
      </rPr>
      <t>통한 투자업무</t>
    </r>
    <r>
      <rPr>
        <sz val="10"/>
        <color theme="1"/>
        <rFont val="맑은 고딕"/>
        <family val="3"/>
        <charset val="129"/>
        <scheme val="minor"/>
      </rPr>
      <t xml:space="preserve">, </t>
    </r>
    <r>
      <rPr>
        <u/>
        <sz val="10"/>
        <color theme="1"/>
        <rFont val="맑은 고딕"/>
        <family val="3"/>
        <charset val="129"/>
        <scheme val="minor"/>
      </rPr>
      <t>②PE 및 VC 고유계정을 통한 투자업무</t>
    </r>
    <r>
      <rPr>
        <sz val="10"/>
        <color theme="1"/>
        <rFont val="맑은 고딕"/>
        <family val="3"/>
        <charset val="129"/>
        <scheme val="minor"/>
      </rPr>
      <t xml:space="preserve">, </t>
    </r>
    <r>
      <rPr>
        <u/>
        <sz val="10"/>
        <color theme="1"/>
        <rFont val="맑은 고딕"/>
        <family val="3"/>
        <charset val="129"/>
        <scheme val="minor"/>
      </rPr>
      <t>③기타 투자업무</t>
    </r>
    <r>
      <rPr>
        <sz val="10"/>
        <color theme="1"/>
        <rFont val="맑은 고딕"/>
        <family val="3"/>
        <charset val="129"/>
        <scheme val="minor"/>
      </rPr>
      <t>와 관련하여 투자대상 발굴 ∙ 투자검토 ∙ 사후관리 ∙</t>
    </r>
    <phoneticPr fontId="1" type="noConversion"/>
  </si>
  <si>
    <r>
      <t xml:space="preserve">    - '운용펀드최초결성일'은 PE펀드로 지원한 경우 최초 PE펀드, </t>
    </r>
    <r>
      <rPr>
        <sz val="10"/>
        <color theme="1"/>
        <rFont val="맑은 고딕"/>
        <family val="3"/>
        <charset val="129"/>
      </rPr>
      <t>VC펀드로 지원한 경우 최초 VC펀드의 결성일, 기타 주식등 투자 펀드의 경우 기타 주식등 
       투자 펀드 최초 결성일 작성을 기재</t>
    </r>
    <phoneticPr fontId="5" type="noConversion"/>
  </si>
  <si>
    <r>
      <t xml:space="preserve">    - '운용펀드최초결성일(지원 펀드 外)'는 PE</t>
    </r>
    <r>
      <rPr>
        <sz val="10"/>
        <color theme="1"/>
        <rFont val="맑은 고딕"/>
        <family val="3"/>
        <charset val="129"/>
      </rPr>
      <t>∙VC펀드 모두를 결성, 운용한 경우에 한해 작성하며(해당 사항 없을 경우 공란 유지)</t>
    </r>
    <phoneticPr fontId="5" type="noConversion"/>
  </si>
  <si>
    <r>
      <t xml:space="preserve">  1) 최근 연도순으로 작성 </t>
    </r>
    <r>
      <rPr>
        <b/>
        <sz val="10"/>
        <color theme="1"/>
        <rFont val="맑은 고딕"/>
        <family val="3"/>
        <charset val="129"/>
        <scheme val="major"/>
      </rPr>
      <t>(별도 재무제표 기준으로 작성)</t>
    </r>
    <phoneticPr fontId="5" type="noConversion"/>
  </si>
  <si>
    <r>
      <t xml:space="preserve">    </t>
    </r>
    <r>
      <rPr>
        <b/>
        <sz val="10"/>
        <color theme="1"/>
        <rFont val="KDB고딕R_Pro"/>
        <family val="1"/>
        <charset val="129"/>
      </rPr>
      <t>②</t>
    </r>
    <r>
      <rPr>
        <b/>
        <sz val="10"/>
        <color theme="1"/>
        <rFont val="맑은 고딕"/>
        <family val="3"/>
        <charset val="129"/>
        <scheme val="minor"/>
      </rPr>
      <t xml:space="preserve"> 제안서 작성기준일 현재 결성예정, 운용예정, 운용중, 청산중인 모든 펀드</t>
    </r>
    <phoneticPr fontId="5" type="noConversion"/>
  </si>
  <si>
    <r>
      <t xml:space="preserve">  10) 기재대상핵심인력 : 해당 펀드의 </t>
    </r>
    <r>
      <rPr>
        <b/>
        <sz val="10"/>
        <color theme="1"/>
        <rFont val="맑은 고딕"/>
        <family val="3"/>
        <charset val="129"/>
        <scheme val="major"/>
      </rPr>
      <t>기재대상핵심인력</t>
    </r>
    <r>
      <rPr>
        <sz val="10"/>
        <color theme="1"/>
        <rFont val="맑은 고딕"/>
        <family val="3"/>
        <charset val="129"/>
        <scheme val="major"/>
      </rPr>
      <t>( "Ⅱ.용어의 정의 등"의 정의에 따름)을 모두 기재</t>
    </r>
    <phoneticPr fontId="5" type="noConversion"/>
  </si>
  <si>
    <r>
      <t xml:space="preserve">                   단, 투자건 중 </t>
    </r>
    <r>
      <rPr>
        <b/>
        <sz val="10"/>
        <color theme="1"/>
        <rFont val="맑은 고딕"/>
        <family val="3"/>
        <charset val="129"/>
        <scheme val="major"/>
      </rPr>
      <t>감액사실이 있는 경우(부분감액도 포함)에는 '회수료'로 선택</t>
    </r>
    <r>
      <rPr>
        <sz val="10"/>
        <color theme="1"/>
        <rFont val="맑은 고딕"/>
        <family val="3"/>
        <charset val="129"/>
        <scheme val="major"/>
      </rPr>
      <t>하고 감액 콤보 선택 및 금액 기재</t>
    </r>
    <phoneticPr fontId="5" type="noConversion"/>
  </si>
  <si>
    <r>
      <t xml:space="preserve">                     (</t>
    </r>
    <r>
      <rPr>
        <b/>
        <sz val="10"/>
        <color theme="1"/>
        <rFont val="맑은 고딕"/>
        <family val="3"/>
        <charset val="129"/>
        <scheme val="major"/>
      </rPr>
      <t>감액사실이 있는 경우, 감액금액을 차감한 투자원금을 감액일에 회수한 것으로 가정하여 IRR 산출</t>
    </r>
    <r>
      <rPr>
        <sz val="10"/>
        <color theme="1"/>
        <rFont val="맑은 고딕"/>
        <family val="3"/>
        <charset val="129"/>
        <scheme val="major"/>
      </rPr>
      <t>할 것)</t>
    </r>
    <phoneticPr fontId="5" type="noConversion"/>
  </si>
  <si>
    <r>
      <t xml:space="preserve">    i) 부분감액 후 추가회수 없음 : </t>
    </r>
    <r>
      <rPr>
        <b/>
        <sz val="10"/>
        <color theme="1"/>
        <rFont val="맑은 고딕"/>
        <family val="3"/>
        <charset val="129"/>
        <scheme val="major"/>
      </rPr>
      <t>감액금액을 차감한 투자원금을 감액일에 회수한 것으로 가정하여 IRR산출</t>
    </r>
    <phoneticPr fontId="5" type="noConversion"/>
  </si>
  <si>
    <r>
      <t xml:space="preserve">    ii) 부분감액 후 일부 추가회수 : </t>
    </r>
    <r>
      <rPr>
        <b/>
        <sz val="10"/>
        <color theme="1"/>
        <rFont val="맑은 고딕"/>
        <family val="3"/>
        <charset val="129"/>
        <scheme val="major"/>
      </rPr>
      <t>감액금액을 차감한 투자원금을 추가회수일에 회수한 것으로 가정하여 IRR산출</t>
    </r>
    <phoneticPr fontId="5" type="noConversion"/>
  </si>
  <si>
    <r>
      <t xml:space="preserve">       단, 코넥스 주식의 경우, 시가(거래가) 제외한 </t>
    </r>
    <r>
      <rPr>
        <b/>
        <sz val="10"/>
        <color theme="1"/>
        <rFont val="맑은 고딕"/>
        <family val="3"/>
        <charset val="129"/>
        <scheme val="major"/>
      </rPr>
      <t>평가기준에 따른 금액</t>
    </r>
    <r>
      <rPr>
        <sz val="10"/>
        <color theme="1"/>
        <rFont val="맑은 고딕"/>
        <family val="3"/>
        <charset val="129"/>
        <scheme val="major"/>
      </rPr>
      <t xml:space="preserve"> 또는 </t>
    </r>
    <r>
      <rPr>
        <b/>
        <sz val="10"/>
        <color theme="1"/>
        <rFont val="맑은 고딕"/>
        <family val="3"/>
        <charset val="129"/>
        <scheme val="major"/>
      </rPr>
      <t>원금</t>
    </r>
    <r>
      <rPr>
        <sz val="10"/>
        <color theme="1"/>
        <rFont val="맑은 고딕"/>
        <family val="3"/>
        <charset val="129"/>
        <scheme val="major"/>
      </rPr>
      <t xml:space="preserve"> 기재(적용일은 제안서작성기준일) </t>
    </r>
    <phoneticPr fontId="5" type="noConversion"/>
  </si>
  <si>
    <r>
      <t xml:space="preserve">       </t>
    </r>
    <r>
      <rPr>
        <sz val="10"/>
        <color theme="1"/>
        <rFont val="바탕"/>
        <family val="1"/>
        <charset val="129"/>
      </rPr>
      <t>※</t>
    </r>
    <r>
      <rPr>
        <sz val="10"/>
        <color theme="1"/>
        <rFont val="맑은 고딕"/>
        <family val="3"/>
        <charset val="129"/>
      </rPr>
      <t xml:space="preserve"> </t>
    </r>
    <r>
      <rPr>
        <sz val="10"/>
        <color theme="1"/>
        <rFont val="맑은 고딕"/>
        <family val="3"/>
        <charset val="129"/>
        <scheme val="major"/>
      </rPr>
      <t>예시) 가치산출근거란에 "000주*@000원=000백만원(XX.XX.XX종가기준)" 또는"시가(공시기관명, XX.XX.XX자 기준)"</t>
    </r>
    <phoneticPr fontId="5" type="noConversion"/>
  </si>
  <si>
    <t>프로젝트펀드</t>
    <phoneticPr fontId="1" type="noConversion"/>
  </si>
  <si>
    <t xml:space="preserve">   - "PE-(라)" : [자본시장과금융투자업에관한법률]제249조의7 5항에 따른 경영참여목적 투자를 하는 제9조19항1호의
                   기관전용사모집합투자기구 ('21.10.21일 이후 설립)</t>
    <phoneticPr fontId="6" type="noConversion"/>
  </si>
  <si>
    <t xml:space="preserve">   - "VC-(가)" : [벤처투자촉진에관한법률]제2조제11호에 따른 벤처투자조합</t>
    <phoneticPr fontId="5" type="noConversion"/>
  </si>
  <si>
    <t xml:space="preserve">   - "VC-(마)" : [여신전문금융업법]제2조제14의5호에 따른 신기술사업투자조합</t>
    <phoneticPr fontId="5" type="noConversion"/>
  </si>
  <si>
    <t>업무협력구분 상세</t>
    <phoneticPr fontId="6" type="noConversion"/>
  </si>
  <si>
    <t>거래기업명</t>
    <phoneticPr fontId="6" type="noConversion"/>
  </si>
  <si>
    <t>거래금액
(대출,투자 참여금액 등)</t>
    <phoneticPr fontId="6" type="noConversion"/>
  </si>
  <si>
    <t>업무협력구분</t>
    <phoneticPr fontId="1" type="noConversion"/>
  </si>
  <si>
    <t>대출</t>
    <phoneticPr fontId="1" type="noConversion"/>
  </si>
  <si>
    <t>투자</t>
    <phoneticPr fontId="1" type="noConversion"/>
  </si>
  <si>
    <t>인수금융</t>
    <phoneticPr fontId="1" type="noConversion"/>
  </si>
  <si>
    <t>1. 작성대상 및 작성요령</t>
    <phoneticPr fontId="5" type="noConversion"/>
  </si>
  <si>
    <t>'18년 성장지원펀드</t>
    <phoneticPr fontId="1" type="noConversion"/>
  </si>
  <si>
    <t>'19년 성장지원펀드</t>
    <phoneticPr fontId="1" type="noConversion"/>
  </si>
  <si>
    <t>'20년 성장지원펀드</t>
    <phoneticPr fontId="1" type="noConversion"/>
  </si>
  <si>
    <t>'20년 소부장펀드</t>
    <phoneticPr fontId="1" type="noConversion"/>
  </si>
  <si>
    <t>'21년 소부장펀드</t>
    <phoneticPr fontId="1" type="noConversion"/>
  </si>
  <si>
    <t>'21년 뉴딜펀드</t>
    <phoneticPr fontId="1" type="noConversion"/>
  </si>
  <si>
    <t>'22년 뉴딜펀드</t>
    <phoneticPr fontId="1" type="noConversion"/>
  </si>
  <si>
    <t>목표결성금액</t>
    <phoneticPr fontId="1" type="noConversion"/>
  </si>
  <si>
    <t xml:space="preserve">  4) 타 Sheet와 달리 금액단위가 '백만원'이 아닌 '원'임</t>
    <phoneticPr fontId="5" type="noConversion"/>
  </si>
  <si>
    <t xml:space="preserve">  5) 운용중/청산중 펀드의 수익율 계산을 위해 '가상분배' 입력 필수</t>
    <phoneticPr fontId="5" type="noConversion"/>
  </si>
  <si>
    <t xml:space="preserve">  3) 펀드 통장의 현금 입출 기준으로 작성</t>
    <phoneticPr fontId="5" type="noConversion"/>
  </si>
  <si>
    <r>
      <t xml:space="preserve">   - "</t>
    </r>
    <r>
      <rPr>
        <b/>
        <sz val="10"/>
        <color theme="1"/>
        <rFont val="맑은 고딕"/>
        <family val="3"/>
        <charset val="129"/>
        <scheme val="minor"/>
      </rPr>
      <t>PE-(가)" :</t>
    </r>
    <r>
      <rPr>
        <sz val="10"/>
        <color theme="1"/>
        <rFont val="맑은 고딕"/>
        <family val="3"/>
        <charset val="129"/>
        <scheme val="minor"/>
      </rPr>
      <t xml:space="preserve"> [자본시장과금융투자업에관한법률]제9조18항7호('15.7.24자 삭제되기 전의 것을 말함)에 따른 사모투자전문회사 </t>
    </r>
    <phoneticPr fontId="1" type="noConversion"/>
  </si>
  <si>
    <r>
      <t xml:space="preserve">  </t>
    </r>
    <r>
      <rPr>
        <b/>
        <sz val="10"/>
        <color theme="1"/>
        <rFont val="맑은 고딕"/>
        <family val="3"/>
        <charset val="129"/>
        <scheme val="minor"/>
      </rPr>
      <t xml:space="preserve"> - "PE-(나)" :</t>
    </r>
    <r>
      <rPr>
        <sz val="10"/>
        <color theme="1"/>
        <rFont val="맑은 고딕"/>
        <family val="3"/>
        <charset val="129"/>
        <scheme val="minor"/>
      </rPr>
      <t xml:space="preserve"> [자본시장과금융투자업에관한법률]제9조19항1호('21.4.20자 삭제되기 전의 것을 말함)에 따른
                    경영참여형 사모집합투자기구 ('21.10.21일 이전설립)</t>
    </r>
    <phoneticPr fontId="1" type="noConversion"/>
  </si>
  <si>
    <r>
      <t xml:space="preserve">   -</t>
    </r>
    <r>
      <rPr>
        <b/>
        <sz val="10"/>
        <color theme="1"/>
        <rFont val="맑은 고딕"/>
        <family val="3"/>
        <charset val="129"/>
        <scheme val="minor"/>
      </rPr>
      <t xml:space="preserve"> "PE-(다)"</t>
    </r>
    <r>
      <rPr>
        <sz val="10"/>
        <color theme="1"/>
        <rFont val="맑은 고딕"/>
        <family val="3"/>
        <charset val="129"/>
        <scheme val="minor"/>
      </rPr>
      <t xml:space="preserve"> : [자본시장과금융투자업에관한법률]제249조의7 5항에 따른 경영참여목적 투자를 하는 제9조19항2호의
                   일반사모집합투자기구 ('21.10.21일 이후 설립)</t>
    </r>
    <phoneticPr fontId="6" type="noConversion"/>
  </si>
  <si>
    <r>
      <t xml:space="preserve">   - </t>
    </r>
    <r>
      <rPr>
        <b/>
        <sz val="10"/>
        <color theme="1"/>
        <rFont val="맑은 고딕"/>
        <family val="3"/>
        <charset val="129"/>
        <scheme val="minor"/>
      </rPr>
      <t xml:space="preserve">"VC-(나)" : </t>
    </r>
    <r>
      <rPr>
        <sz val="10"/>
        <color theme="1"/>
        <rFont val="맑은 고딕"/>
        <family val="3"/>
        <charset val="129"/>
        <scheme val="minor"/>
      </rPr>
      <t>[중소기업창원지원법]제2조제5호('20.2.11자 삭제되기 전의 것을 말함)에 따른 중소기업창업투자조합</t>
    </r>
    <phoneticPr fontId="5" type="noConversion"/>
  </si>
  <si>
    <r>
      <t xml:space="preserve">   - </t>
    </r>
    <r>
      <rPr>
        <b/>
        <sz val="10"/>
        <color theme="1"/>
        <rFont val="맑은 고딕"/>
        <family val="3"/>
        <charset val="129"/>
        <scheme val="minor"/>
      </rPr>
      <t>"VC-(다)"</t>
    </r>
    <r>
      <rPr>
        <sz val="10"/>
        <color theme="1"/>
        <rFont val="맑은 고딕"/>
        <family val="3"/>
        <charset val="129"/>
        <scheme val="minor"/>
      </rPr>
      <t xml:space="preserve"> : [벤처기업육성에관한특별조치법]제4조의3('20.2.11자 삭제되기 전의 것을 말함)에 따른 한국벤처투자조합</t>
    </r>
    <phoneticPr fontId="5" type="noConversion"/>
  </si>
  <si>
    <r>
      <t xml:space="preserve">   -</t>
    </r>
    <r>
      <rPr>
        <b/>
        <sz val="10"/>
        <color theme="1"/>
        <rFont val="맑은 고딕"/>
        <family val="3"/>
        <charset val="129"/>
        <scheme val="minor"/>
      </rPr>
      <t xml:space="preserve"> "VC-(라)"</t>
    </r>
    <r>
      <rPr>
        <sz val="10"/>
        <color theme="1"/>
        <rFont val="맑은 고딕"/>
        <family val="3"/>
        <charset val="129"/>
        <scheme val="minor"/>
      </rPr>
      <t xml:space="preserve"> : [소재·부품·장비산업경쟁력강화및공급망안정화를위한특별조치법]제18조에 따른 소재·부품·장비 전문투자조합</t>
    </r>
    <phoneticPr fontId="5" type="noConversion"/>
  </si>
  <si>
    <r>
      <t xml:space="preserve">   -</t>
    </r>
    <r>
      <rPr>
        <b/>
        <sz val="10"/>
        <color theme="1"/>
        <rFont val="맑은 고딕"/>
        <family val="3"/>
        <charset val="129"/>
        <scheme val="minor"/>
      </rPr>
      <t xml:space="preserve"> "VC-(바)"</t>
    </r>
    <r>
      <rPr>
        <sz val="10"/>
        <color theme="1"/>
        <rFont val="맑은 고딕"/>
        <family val="3"/>
        <charset val="129"/>
        <scheme val="minor"/>
      </rPr>
      <t xml:space="preserve"> : [농림수산식품투자조합결성및운용에관한법률]제8조1항1호 및 동법률제8조1항6호에 따른 조합 (이하 농식품투자조합)</t>
    </r>
    <phoneticPr fontId="5" type="noConversion"/>
  </si>
  <si>
    <r>
      <t xml:space="preserve">   - </t>
    </r>
    <r>
      <rPr>
        <b/>
        <sz val="10"/>
        <color theme="1"/>
        <rFont val="맑은 고딕"/>
        <family val="3"/>
        <charset val="129"/>
        <scheme val="minor"/>
      </rPr>
      <t xml:space="preserve">"VC-(사)" </t>
    </r>
    <r>
      <rPr>
        <sz val="10"/>
        <color theme="1"/>
        <rFont val="맑은 고딕"/>
        <family val="3"/>
        <charset val="129"/>
        <scheme val="minor"/>
      </rPr>
      <t>: [자본시장과금융투자업에관한법률]제249조의23 1항에 따른 창업·벤처전문 사모집합투자기구</t>
    </r>
    <phoneticPr fontId="5" type="noConversion"/>
  </si>
  <si>
    <r>
      <t xml:space="preserve">   - </t>
    </r>
    <r>
      <rPr>
        <b/>
        <sz val="10"/>
        <color theme="1"/>
        <rFont val="맑은 고딕"/>
        <family val="3"/>
        <charset val="129"/>
        <scheme val="minor"/>
      </rPr>
      <t>"기타-(가)"</t>
    </r>
    <r>
      <rPr>
        <sz val="10"/>
        <color theme="1"/>
        <rFont val="맑은 고딕"/>
        <family val="3"/>
        <charset val="129"/>
        <scheme val="minor"/>
      </rPr>
      <t xml:space="preserve"> : [자본시장과금융투자업에관한법률]제9조19항2호('21.4.20자 삭제되기 전의 것을 말함)에 따른 
                      전문투자형 사모집합투자기구('21.10.21일 이전설립)</t>
    </r>
    <phoneticPr fontId="5" type="noConversion"/>
  </si>
  <si>
    <r>
      <t xml:space="preserve">   - </t>
    </r>
    <r>
      <rPr>
        <b/>
        <sz val="10"/>
        <color theme="1"/>
        <rFont val="맑은 고딕"/>
        <family val="3"/>
        <charset val="129"/>
        <scheme val="minor"/>
      </rPr>
      <t>"기타-(나)"</t>
    </r>
    <r>
      <rPr>
        <sz val="10"/>
        <color theme="1"/>
        <rFont val="맑은 고딕"/>
        <family val="3"/>
        <charset val="129"/>
        <scheme val="minor"/>
      </rPr>
      <t xml:space="preserve"> : [자본시장과금융투자업에관한법률]제9조19항2호에 따른(경영참여목적 투자 외) 일반사모집합투자기구 
                      ('21.10.21일 이후 설립)</t>
    </r>
    <phoneticPr fontId="5" type="noConversion"/>
  </si>
  <si>
    <r>
      <t xml:space="preserve">   - </t>
    </r>
    <r>
      <rPr>
        <b/>
        <sz val="10"/>
        <color theme="1"/>
        <rFont val="맑은 고딕"/>
        <family val="3"/>
        <charset val="129"/>
        <scheme val="minor"/>
      </rPr>
      <t>"기타-(다)"</t>
    </r>
    <r>
      <rPr>
        <sz val="10"/>
        <color theme="1"/>
        <rFont val="맑은 고딕"/>
        <family val="3"/>
        <charset val="129"/>
        <scheme val="minor"/>
      </rPr>
      <t xml:space="preserve"> : [자본시장과금융투자업에관한법률]제9조19항1호에 따른(경영참여목적 투자 외) 기관전용사모집합투자기구 
                      ('21.10.21일 이후 설립)</t>
    </r>
    <phoneticPr fontId="5" type="noConversion"/>
  </si>
  <si>
    <r>
      <t xml:space="preserve">   - </t>
    </r>
    <r>
      <rPr>
        <b/>
        <sz val="10"/>
        <color theme="1"/>
        <rFont val="맑은 고딕"/>
        <family val="3"/>
        <charset val="129"/>
        <scheme val="minor"/>
      </rPr>
      <t>"기타-(라)"</t>
    </r>
    <r>
      <rPr>
        <sz val="10"/>
        <color theme="1"/>
        <rFont val="맑은 고딕"/>
        <family val="3"/>
        <charset val="129"/>
        <scheme val="minor"/>
      </rPr>
      <t xml:space="preserve"> : [자본시장과금융투자업에관한법률]제249조의22에 따른 기업재무안정 (경영참여형) 사모집합투자기구</t>
    </r>
    <phoneticPr fontId="5" type="noConversion"/>
  </si>
  <si>
    <r>
      <t xml:space="preserve">   - </t>
    </r>
    <r>
      <rPr>
        <b/>
        <sz val="10"/>
        <color theme="1"/>
        <rFont val="맑은 고딕"/>
        <family val="3"/>
        <charset val="129"/>
        <scheme val="minor"/>
      </rPr>
      <t>"기타-(마)"</t>
    </r>
    <r>
      <rPr>
        <sz val="10"/>
        <color theme="1"/>
        <rFont val="맑은 고딕"/>
        <family val="3"/>
        <charset val="129"/>
        <scheme val="minor"/>
      </rPr>
      <t xml:space="preserve"> : [산업발전법] 제15조(법률 제9584호 산업발전법 전부개정 법률로 개정되기 전의 것을 말함)에 따라</t>
    </r>
    <phoneticPr fontId="5" type="noConversion"/>
  </si>
  <si>
    <r>
      <t xml:space="preserve">   - </t>
    </r>
    <r>
      <rPr>
        <b/>
        <sz val="10"/>
        <color theme="1"/>
        <rFont val="맑은 고딕"/>
        <family val="3"/>
        <charset val="129"/>
        <scheme val="minor"/>
      </rPr>
      <t>"기타-(바)" :</t>
    </r>
    <r>
      <rPr>
        <sz val="10"/>
        <color theme="1"/>
        <rFont val="맑은 고딕"/>
        <family val="3"/>
        <charset val="129"/>
        <scheme val="minor"/>
      </rPr>
      <t xml:space="preserve"> 위의 국내 펀드와 유사한 외국집합투자기구 등</t>
    </r>
    <phoneticPr fontId="6" type="noConversion"/>
  </si>
  <si>
    <r>
      <t xml:space="preserve">   - </t>
    </r>
    <r>
      <rPr>
        <b/>
        <sz val="10"/>
        <color theme="1"/>
        <rFont val="맑은 고딕"/>
        <family val="3"/>
        <charset val="129"/>
        <scheme val="minor"/>
      </rPr>
      <t>"기타-(사)" :</t>
    </r>
    <r>
      <rPr>
        <sz val="10"/>
        <color theme="1"/>
        <rFont val="맑은 고딕"/>
        <family val="3"/>
        <charset val="129"/>
        <scheme val="minor"/>
      </rPr>
      <t xml:space="preserve"> "기타-(가)"~"기타-(바)"에 해당되지 않는 기타 펀드 </t>
    </r>
    <phoneticPr fontId="5" type="noConversion"/>
  </si>
  <si>
    <t>관련 법령에 따라 감독기관에 등록한 날 또는 그 예정일</t>
    <phoneticPr fontId="6" type="noConversion"/>
  </si>
  <si>
    <t>펀드 투자규약(또는 정관) 상에 기재된 투자기간 종료(예정)일</t>
    <phoneticPr fontId="6" type="noConversion"/>
  </si>
  <si>
    <r>
      <t xml:space="preserve">    - 제안사 최초 결성 펀드는 </t>
    </r>
    <r>
      <rPr>
        <b/>
        <sz val="10"/>
        <color theme="1"/>
        <rFont val="맑은 고딕"/>
        <family val="3"/>
        <charset val="129"/>
        <scheme val="major"/>
      </rPr>
      <t>펀드성립일</t>
    </r>
    <r>
      <rPr>
        <sz val="10"/>
        <color theme="1"/>
        <rFont val="맑은 고딕"/>
        <family val="3"/>
        <charset val="129"/>
        <scheme val="major"/>
      </rPr>
      <t xml:space="preserve">을 확인할 수 있는 자료 제출
    </t>
    </r>
    <r>
      <rPr>
        <b/>
        <sz val="10"/>
        <color theme="1"/>
        <rFont val="맑은 고딕"/>
        <family val="3"/>
        <charset val="129"/>
        <scheme val="major"/>
      </rPr>
      <t>(벤처투자조합 : 중기부 조합 등록증, 신기술투자조합 : 결성총회의사록 및 규약, PEF : 법인등기부등본, 기타펀드 : 상기에 준하는 성립일자 확인가능자료)</t>
    </r>
    <phoneticPr fontId="5" type="noConversion"/>
  </si>
  <si>
    <t>PE-(라)</t>
  </si>
  <si>
    <t>000000-0000000</t>
  </si>
  <si>
    <t>최소결성금액 or 약정총액의 o.oo% (최소 000백만원, 최대 000백만원)</t>
  </si>
  <si>
    <t>홍길동</t>
  </si>
  <si>
    <t>가인베스트먼트</t>
  </si>
  <si>
    <t>070-2222-2222</t>
  </si>
  <si>
    <t>한국산업은행 등</t>
    <phoneticPr fontId="6" type="noConversion"/>
  </si>
  <si>
    <t>정책출자</t>
    <phoneticPr fontId="1" type="noConversion"/>
  </si>
  <si>
    <t>제안사</t>
  </si>
  <si>
    <t>계열회사 및 특수관계인</t>
  </si>
  <si>
    <t>홍길동</t>
    <phoneticPr fontId="1" type="noConversion"/>
  </si>
  <si>
    <t xml:space="preserve">목표결성금액의 o.oo% (최소 000백만원, 최대 000백만원) or 정액 000백만원 </t>
  </si>
  <si>
    <t>최대주주 본인</t>
  </si>
  <si>
    <t>가인베스트먼트</t>
    <phoneticPr fontId="6" type="noConversion"/>
  </si>
  <si>
    <t>000000-0000000</t>
    <phoneticPr fontId="6" type="noConversion"/>
  </si>
  <si>
    <t>000-00-00000</t>
    <phoneticPr fontId="6" type="noConversion"/>
  </si>
  <si>
    <t>홍길동</t>
    <phoneticPr fontId="6" type="noConversion"/>
  </si>
  <si>
    <t>도입</t>
  </si>
  <si>
    <t>서울 영등포구 여의도동</t>
    <phoneticPr fontId="6" type="noConversion"/>
  </si>
  <si>
    <t>16-3 한국산업은행본점</t>
    <phoneticPr fontId="6" type="noConversion"/>
  </si>
  <si>
    <t>관리부</t>
    <phoneticPr fontId="6" type="noConversion"/>
  </si>
  <si>
    <t>부장</t>
    <phoneticPr fontId="6" type="noConversion"/>
  </si>
  <si>
    <t>000-0000-0000</t>
    <phoneticPr fontId="6" type="noConversion"/>
  </si>
  <si>
    <t>해산(예정)일
(청산펀드의 경우 청산일)</t>
    <phoneticPr fontId="6" type="noConversion"/>
  </si>
  <si>
    <t>펀드1호</t>
    <phoneticPr fontId="1" type="noConversion"/>
  </si>
  <si>
    <t>펀드2호</t>
    <phoneticPr fontId="1" type="noConversion"/>
  </si>
  <si>
    <t>펀드3호</t>
    <phoneticPr fontId="1" type="noConversion"/>
  </si>
  <si>
    <t>펀드4호</t>
    <phoneticPr fontId="1" type="noConversion"/>
  </si>
  <si>
    <t>PE펀드</t>
  </si>
  <si>
    <t>VC펀드</t>
  </si>
  <si>
    <t>기타 주식등 투자펀드</t>
  </si>
  <si>
    <t>123-45-67899</t>
    <phoneticPr fontId="6" type="noConversion"/>
  </si>
  <si>
    <t>PE-(가)</t>
  </si>
  <si>
    <t>VC-(나)</t>
  </si>
  <si>
    <t>기타-(가)</t>
  </si>
  <si>
    <t>기타-(라)</t>
  </si>
  <si>
    <t>일반 중소기업</t>
    <phoneticPr fontId="6" type="noConversion"/>
  </si>
  <si>
    <t>초과수익의 20%</t>
    <phoneticPr fontId="1" type="noConversion"/>
  </si>
  <si>
    <t>투자잔액의 3.0%</t>
    <phoneticPr fontId="1" type="noConversion"/>
  </si>
  <si>
    <t>초과수익의 20%</t>
  </si>
  <si>
    <t>투자잔액의 3.0%</t>
  </si>
  <si>
    <t>펀드1호</t>
    <phoneticPr fontId="6" type="noConversion"/>
  </si>
  <si>
    <t>펀드2호</t>
    <phoneticPr fontId="6" type="noConversion"/>
  </si>
  <si>
    <t>VC-(가)</t>
  </si>
  <si>
    <t>ABD㈜</t>
    <phoneticPr fontId="6" type="noConversion"/>
  </si>
  <si>
    <t>ABC Inc.</t>
    <phoneticPr fontId="6" type="noConversion"/>
  </si>
  <si>
    <t>가나다</t>
    <phoneticPr fontId="6" type="noConversion"/>
  </si>
  <si>
    <t>전자/반도체</t>
    <phoneticPr fontId="6" type="noConversion"/>
  </si>
  <si>
    <t>이00</t>
    <phoneticPr fontId="6" type="noConversion"/>
  </si>
  <si>
    <t>이00
김00</t>
    <phoneticPr fontId="6" type="noConversion"/>
  </si>
  <si>
    <t>대한민국</t>
  </si>
  <si>
    <t>대표이사</t>
    <phoneticPr fontId="1" type="noConversion"/>
  </si>
  <si>
    <t>김00</t>
  </si>
  <si>
    <t>투자1본부</t>
  </si>
  <si>
    <t>투자이사</t>
  </si>
  <si>
    <t>박00</t>
  </si>
  <si>
    <t>최00</t>
  </si>
  <si>
    <t>성00</t>
  </si>
  <si>
    <t>02-0000-0000</t>
    <phoneticPr fontId="6" type="noConversion"/>
  </si>
  <si>
    <t>010-0000-0000</t>
    <phoneticPr fontId="6" type="noConversion"/>
  </si>
  <si>
    <t>02-0000-0000</t>
  </si>
  <si>
    <t>010-0000-0000</t>
  </si>
  <si>
    <t>이00</t>
  </si>
  <si>
    <t>김00</t>
    <phoneticPr fontId="1" type="noConversion"/>
  </si>
  <si>
    <t>최00</t>
    <phoneticPr fontId="1" type="noConversion"/>
  </si>
  <si>
    <t>한국은행</t>
  </si>
  <si>
    <t>나인베스트먼트</t>
  </si>
  <si>
    <t>PE본부</t>
    <phoneticPr fontId="1" type="noConversion"/>
  </si>
  <si>
    <t>VC본부</t>
  </si>
  <si>
    <t>PE투자팀</t>
  </si>
  <si>
    <t>A기업</t>
    <phoneticPr fontId="6" type="noConversion"/>
  </si>
  <si>
    <t>B기업</t>
  </si>
  <si>
    <t>C기업</t>
  </si>
  <si>
    <t>D기업</t>
  </si>
  <si>
    <t>E기업</t>
  </si>
  <si>
    <t>전자/반도체</t>
  </si>
  <si>
    <t>통신/IT서비스</t>
  </si>
  <si>
    <t>중소(벤처)</t>
  </si>
  <si>
    <t>운영자금</t>
    <phoneticPr fontId="1" type="noConversion"/>
  </si>
  <si>
    <t>이00</t>
    <phoneticPr fontId="9" type="noConversion"/>
  </si>
  <si>
    <t>00대학교</t>
    <phoneticPr fontId="6" type="noConversion"/>
  </si>
  <si>
    <t>경영학</t>
  </si>
  <si>
    <t>학사</t>
  </si>
  <si>
    <t>00고등학교</t>
  </si>
  <si>
    <t>한국은행</t>
    <phoneticPr fontId="1" type="noConversion"/>
  </si>
  <si>
    <t>차장</t>
    <phoneticPr fontId="6" type="noConversion"/>
  </si>
  <si>
    <t>팀장</t>
  </si>
  <si>
    <t>본부장</t>
  </si>
  <si>
    <t>차장</t>
  </si>
  <si>
    <t>펀드1호</t>
    <phoneticPr fontId="5" type="noConversion"/>
  </si>
  <si>
    <t>펀드2호</t>
    <phoneticPr fontId="5" type="noConversion"/>
  </si>
  <si>
    <t>펀드3호</t>
    <phoneticPr fontId="5" type="noConversion"/>
  </si>
  <si>
    <t>펀드4호</t>
    <phoneticPr fontId="5" type="noConversion"/>
  </si>
  <si>
    <t>펀드1호</t>
  </si>
  <si>
    <t>펀드2호</t>
  </si>
  <si>
    <t>펀드3호</t>
  </si>
  <si>
    <t>설립시(대표펀드매니저)</t>
  </si>
  <si>
    <t>김영희</t>
  </si>
  <si>
    <t>설립시(핵심운용인력)</t>
  </si>
  <si>
    <t>김영철</t>
  </si>
  <si>
    <t>퇴사</t>
  </si>
  <si>
    <t>홍영희</t>
  </si>
  <si>
    <t>변경선임</t>
  </si>
  <si>
    <t>김철수</t>
  </si>
  <si>
    <t>홍영철</t>
  </si>
  <si>
    <t>이수지</t>
  </si>
  <si>
    <t>추가선임</t>
  </si>
  <si>
    <t>펀드내 변경(일반인력-&gt;대표펀드매니저)</t>
    <phoneticPr fontId="6" type="noConversion"/>
  </si>
  <si>
    <t>청산일 현재</t>
  </si>
  <si>
    <t>홍영희</t>
    <phoneticPr fontId="1" type="noConversion"/>
  </si>
  <si>
    <t>넥스트라운드실</t>
    <phoneticPr fontId="6" type="noConversion"/>
  </si>
  <si>
    <t>제안사의 후속투자</t>
  </si>
  <si>
    <t>ABE㈜</t>
    <phoneticPr fontId="6" type="noConversion"/>
  </si>
  <si>
    <t>중견</t>
  </si>
  <si>
    <t>A펀드</t>
  </si>
  <si>
    <t>PE-(나)</t>
  </si>
  <si>
    <t>PE-(다)</t>
  </si>
  <si>
    <t>김00</t>
    <phoneticPr fontId="6" type="noConversion"/>
  </si>
  <si>
    <t>가인베스트먼트㈜</t>
    <phoneticPr fontId="6" type="noConversion"/>
  </si>
  <si>
    <t>0000-0000</t>
    <phoneticPr fontId="6" type="noConversion"/>
  </si>
  <si>
    <t>가인베스트먼트㈜</t>
  </si>
  <si>
    <t>0000-0000</t>
  </si>
  <si>
    <t>SELF-CHECK LIST</t>
    <phoneticPr fontId="1" type="noConversion"/>
  </si>
  <si>
    <t xml:space="preserve">  9) 관리보수지급총액, 성과보수운용인력 분배총액, 기타비용지급총액, 기타자산총액, 기타부채총액 : 제안서작성기준일 기준</t>
    <phoneticPr fontId="5" type="noConversion"/>
  </si>
  <si>
    <r>
      <t xml:space="preserve">    - 가치(비시장성 : Y열 NO인 경우) : </t>
    </r>
    <r>
      <rPr>
        <b/>
        <sz val="10"/>
        <rFont val="맑은 고딕"/>
        <family val="3"/>
        <charset val="129"/>
        <scheme val="major"/>
      </rPr>
      <t>최근 년도 감사보고서(또는 가결산보고서) 상의 금액</t>
    </r>
    <phoneticPr fontId="5" type="noConversion"/>
  </si>
  <si>
    <t>민간출자자</t>
    <phoneticPr fontId="1" type="noConversion"/>
  </si>
  <si>
    <t xml:space="preserve">  2) 인력변경이력 : 해당 펀드 기재대상핵심인력의 모든 변경이력 (Co-GP 펀드의 경우 공동 운용사 전체 기준으로 기재)</t>
    <phoneticPr fontId="5" type="noConversion"/>
  </si>
  <si>
    <t xml:space="preserve">    ① 투자대상기업 또는 투자목적회사에 대하여 어음교환소의 거래정지 처분이 있는 경우</t>
    <phoneticPr fontId="5" type="noConversion"/>
  </si>
  <si>
    <t xml:space="preserve">    ② 투자대상기업 또는 투자목적회사에 대하여 청산, 회생절차, 파산절차, 부실징후 기업 인정 및 그와 유사한 절차</t>
    <phoneticPr fontId="5" type="noConversion"/>
  </si>
  <si>
    <t xml:space="preserve">    ③ 투자대상기업 또는 투자목적회사의 재산에 대하여 압류명령 또는 체납처분압류통지가 발송된 때 또는 기타의 방법에         </t>
    <phoneticPr fontId="5" type="noConversion"/>
  </si>
  <si>
    <t xml:space="preserve">    ④ 투자대상기업 또는 투자목적회사가 제세공과금에 대하여 국세징수법 제9조 제2항에 따른 납기전 납부고지를 받은 경우</t>
    <phoneticPr fontId="5" type="noConversion"/>
  </si>
  <si>
    <t xml:space="preserve">    ⑤ 투자대상기업 또는 투자목적회사가 당사자인 금융관련계약상 채무의 기한의 이익을 상실한 것으로 확인되는 경우</t>
    <phoneticPr fontId="5" type="noConversion"/>
  </si>
  <si>
    <t xml:space="preserve">    ⑥ 투자대상기업이 휴업 또는 폐업된 경우</t>
    <phoneticPr fontId="5" type="noConversion"/>
  </si>
  <si>
    <t xml:space="preserve">    ⑦ 국내외 증권시장에서 경영실적 악화 등 비자발적 이유로 상장폐지된 경우</t>
    <phoneticPr fontId="5" type="noConversion"/>
  </si>
  <si>
    <t xml:space="preserve">    ⑧ 투자대상기업이 해외기업일 경우, 위 각 호와 유사한 사유가 발생하는 경우</t>
    <phoneticPr fontId="5" type="noConversion"/>
  </si>
  <si>
    <t xml:space="preserve">    ⑨ 부실발생 기준 외에 자체 손실 처리 후 펀드회계에 반영한 경우(손실 처리 내역 기재 후 기타사항란에 기재 요망)</t>
    <phoneticPr fontId="5" type="noConversion"/>
  </si>
  <si>
    <t>가인베스트먼트</t>
    <phoneticPr fontId="1" type="noConversion"/>
  </si>
  <si>
    <t>펀드
사업자번호
(고유번호)</t>
    <phoneticPr fontId="6" type="noConversion"/>
  </si>
  <si>
    <t>투자자4 출자</t>
    <phoneticPr fontId="5" type="noConversion"/>
  </si>
  <si>
    <t>투자자5 출자</t>
    <phoneticPr fontId="5" type="noConversion"/>
  </si>
  <si>
    <t xml:space="preserve">  15) 투자자 : 출자약정액 순으로 5개 투자자를 기재. 그외 투자자는 기타에 출자약정액 기재 (운용사 제외)</t>
    <phoneticPr fontId="5" type="noConversion"/>
  </si>
  <si>
    <t>신속투자 인센티브</t>
  </si>
  <si>
    <t>신속투자 인센티브</t>
    <phoneticPr fontId="1" type="noConversion"/>
  </si>
  <si>
    <t>성과보수 제안</t>
    <phoneticPr fontId="1" type="noConversion"/>
  </si>
  <si>
    <t xml:space="preserve">   - "정책기관", "민간출자자"는 "LOC" 선택</t>
    <phoneticPr fontId="6" type="noConversion"/>
  </si>
  <si>
    <t xml:space="preserve">  2) 최근 3개 회계연도의 감사보고서(또는 가결산 기준) 상의 금액을 기재</t>
    <phoneticPr fontId="5" type="noConversion"/>
  </si>
  <si>
    <t xml:space="preserve">   제안서작성기준일 현재 제안사에 재직중인 것이 원칙이나 접수일 현재 재직자에 한해서도 인정. 대표펀드매니저 또는 핵심운용인력이 아닌 
   대표이사의 경우, 관리인력으로 선택</t>
    <phoneticPr fontId="1" type="noConversion"/>
  </si>
  <si>
    <t>3) '펀드 구분'은 [Ⅱ. 용어의 정의 등]에서 [펀드] 기준(C47~C72셀)에 따라 "PE펀드", "VC펀드", "기타 주식등 투자펀드"로 구분하여 선택</t>
    <phoneticPr fontId="5" type="noConversion"/>
  </si>
  <si>
    <t xml:space="preserve">  1) '펀드구분' : "PE펀드계정", "VC펀드계정", "기타 주식등 투자펀드계정"으로 구분하여 선택</t>
    <phoneticPr fontId="5" type="noConversion"/>
  </si>
  <si>
    <t>2. 일자는  yyyy-mm-dd, 주민등록번호 앞  6자리까지만 '111111'로 기재(외국인의 경우 여권상 생년월일 6자리)</t>
    <phoneticPr fontId="5" type="noConversion"/>
  </si>
  <si>
    <t>확인필요</t>
  </si>
  <si>
    <r>
      <t xml:space="preserve">    (공동 운용 제안 시 </t>
    </r>
    <r>
      <rPr>
        <b/>
        <sz val="10"/>
        <color theme="1"/>
        <rFont val="맑은 고딕"/>
        <family val="3"/>
        <charset val="129"/>
        <scheme val="minor"/>
      </rPr>
      <t>운용사별 핵심운용인력 2인</t>
    </r>
    <r>
      <rPr>
        <sz val="10"/>
        <color theme="1"/>
        <rFont val="맑은 고딕"/>
        <family val="3"/>
        <charset val="129"/>
        <scheme val="minor"/>
      </rPr>
      <t>(대표펀드매니저 1인, 핵심운용인력 1인) 선택)</t>
    </r>
    <phoneticPr fontId="6" type="noConversion"/>
  </si>
  <si>
    <t>주목적투자분야③
(선택)</t>
    <phoneticPr fontId="1" type="noConversion"/>
  </si>
  <si>
    <t>* 공고문상 목표결성금액</t>
    <phoneticPr fontId="1" type="noConversion"/>
  </si>
  <si>
    <t>요청금액</t>
    <phoneticPr fontId="1" type="noConversion"/>
  </si>
  <si>
    <t xml:space="preserve">  6) 회수구분 : 제안서작성기준일을 기준으로 판단</t>
    <phoneticPr fontId="5" type="noConversion"/>
  </si>
  <si>
    <t xml:space="preserve">  7) 투자수익률 : 회수료이거나 감액사실이 있는 개별 투자건에 대해 제안사 내부적으로 산출한 IRR을 기재(엑셀 XIRR함수 사용)</t>
    <phoneticPr fontId="5" type="noConversion"/>
  </si>
  <si>
    <t xml:space="preserve">  8) 동반투자자 : 개별기업에 대한 투자시 동반투자한 펀드, 운용사, 회사 등을 기재 </t>
    <phoneticPr fontId="5" type="noConversion"/>
  </si>
  <si>
    <t xml:space="preserve">  9) 회수총액 : '회수료' 및 '부분회수' 투자건에 대해 실제 펀드계정으로 회수한 금액 기재. '미회수' 투자건은 0원 기재</t>
    <phoneticPr fontId="5" type="noConversion"/>
  </si>
  <si>
    <t xml:space="preserve">  10) 감액 : 감액은 아래의 부실발생 기준 참고하여 투자건 중 감액사실이 있는 경우에 감액 콤보 "YES" 선택하고 금액 기재     </t>
    <phoneticPr fontId="5" type="noConversion"/>
  </si>
  <si>
    <t xml:space="preserve">  11) 최종회수일 : 회수여부가 '부분회수'인 경우도 최종회수일을 기재. '미회수'인 경우는 생략. 부실발생 기준에 의한 사유로</t>
    <phoneticPr fontId="5" type="noConversion"/>
  </si>
  <si>
    <t xml:space="preserve">  12) 회수방법 : 분할회수로 회수방법이 다양한 경우 대표적인 회수방법으로 기재</t>
    <phoneticPr fontId="5" type="noConversion"/>
  </si>
  <si>
    <t xml:space="preserve">  13) 미회수투자자산의 시장성유무(Y열) : 상장기업, IPO 예정종목, 시가평가대상 회사채 등 시장성이 있는 자산</t>
    <phoneticPr fontId="5" type="noConversion"/>
  </si>
  <si>
    <t xml:space="preserve">  14) 가치(시장성 : Y열 YES인 경우 ) : 시가, 공모 예정가(수요예측 후 결정된 단일가격이 있는 경우), 채권시가 등을 각각 기재</t>
    <phoneticPr fontId="5" type="noConversion"/>
  </si>
  <si>
    <r>
      <t xml:space="preserve">  15) 참여자정보 : 발굴</t>
    </r>
    <r>
      <rPr>
        <sz val="10"/>
        <rFont val="맑은 고딕"/>
        <family val="3"/>
        <charset val="129"/>
      </rPr>
      <t>∙투자</t>
    </r>
    <r>
      <rPr>
        <sz val="10"/>
        <rFont val="맑은 고딕"/>
        <family val="3"/>
        <charset val="129"/>
        <scheme val="major"/>
      </rPr>
      <t>검토, 사후관리 및 회수를 담당한 인력을 기재</t>
    </r>
    <phoneticPr fontId="5" type="noConversion"/>
  </si>
  <si>
    <t xml:space="preserve">  16) 기타사항 </t>
    <phoneticPr fontId="5" type="noConversion"/>
  </si>
  <si>
    <t xml:space="preserve">  17) 펀드 청산시 운용사가 자본계정을 통해 펀드 보유자산을 매수한 경우 회수한 것으로 작성</t>
    <phoneticPr fontId="5" type="noConversion"/>
  </si>
  <si>
    <r>
      <t xml:space="preserve">    - 중소</t>
    </r>
    <r>
      <rPr>
        <sz val="10"/>
        <rFont val="맑은 고딕"/>
        <family val="3"/>
        <charset val="129"/>
      </rPr>
      <t>∙중견기업 및 기타(해외기업 등)가 아닐 경우 대기업으로 기재</t>
    </r>
    <r>
      <rPr>
        <sz val="10"/>
        <rFont val="맑은 고딕"/>
        <family val="3"/>
        <charset val="129"/>
        <scheme val="major"/>
      </rPr>
      <t>(준대기업도 대기업으로 분류)</t>
    </r>
    <phoneticPr fontId="5" type="noConversion"/>
  </si>
  <si>
    <t>5. 인센티브 :  출자신청서 상 선택한 인센티브 기재</t>
    <phoneticPr fontId="1" type="noConversion"/>
  </si>
  <si>
    <r>
      <t xml:space="preserve">  5) 투자유형 : 콤보박스 내에서 투자유형 선택</t>
    </r>
    <r>
      <rPr>
        <b/>
        <sz val="10"/>
        <color theme="1"/>
        <rFont val="맑은 고딕"/>
        <family val="3"/>
        <charset val="129"/>
        <scheme val="major"/>
      </rPr>
      <t xml:space="preserve">(임의 기재 시 </t>
    </r>
    <r>
      <rPr>
        <b/>
        <u/>
        <sz val="10"/>
        <color theme="1"/>
        <rFont val="맑은 고딕"/>
        <family val="3"/>
        <charset val="129"/>
        <scheme val="major"/>
      </rPr>
      <t>심사에서 누락될 수 있음</t>
    </r>
    <r>
      <rPr>
        <b/>
        <sz val="10"/>
        <color theme="1"/>
        <rFont val="맑은 고딕"/>
        <family val="3"/>
        <charset val="129"/>
        <scheme val="major"/>
      </rPr>
      <t>)</t>
    </r>
    <phoneticPr fontId="5" type="noConversion"/>
  </si>
  <si>
    <r>
      <t xml:space="preserve">     </t>
    </r>
    <r>
      <rPr>
        <b/>
        <sz val="10"/>
        <color theme="1"/>
        <rFont val="맑은 고딕"/>
        <family val="3"/>
        <charset val="129"/>
      </rPr>
      <t>③ 기타투자업무 : 금융투자기관에서 M&amp;A자문, 투자컨설팅, 부실채권, LP업무, IPO 등 기타 투자업무와 관련하여 투자대상 발굴·투자검토·</t>
    </r>
    <phoneticPr fontId="5" type="noConversion"/>
  </si>
  <si>
    <t>후순위 보강</t>
    <phoneticPr fontId="1" type="noConversion"/>
  </si>
  <si>
    <t>민간출자자
인센티브
(선택)</t>
    <phoneticPr fontId="1" type="noConversion"/>
  </si>
  <si>
    <t>정책 및 지정출자자</t>
    <phoneticPr fontId="1" type="noConversion"/>
  </si>
  <si>
    <t>25.3.31 가결산 금액</t>
    <phoneticPr fontId="1" type="noConversion"/>
  </si>
  <si>
    <t>24.12.31 감사보고서 금액</t>
    <phoneticPr fontId="1" type="noConversion"/>
  </si>
  <si>
    <t>5,000주*@200,000원=2,000백만원(25.3.31 종가기준)</t>
    <phoneticPr fontId="1" type="noConversion"/>
  </si>
  <si>
    <t>88,000주*@6,250=550백만원(25.3.31 종가기준)</t>
    <phoneticPr fontId="1" type="noConversion"/>
  </si>
  <si>
    <t>190,470주*@6,250=1,190백만원(25.3.31종가기준)</t>
    <phoneticPr fontId="1" type="noConversion"/>
  </si>
  <si>
    <t xml:space="preserve">    - [4.2. 펀드 변경이력] Sheet 상 내역과 일치하여야 함</t>
    <phoneticPr fontId="6" type="noConversion"/>
  </si>
  <si>
    <r>
      <t>4. 회수총액(Z열) : "회수료" 및 "부분회수" 투자건에 대해 실제 펀드계정에서 회수한 총 금액 기재 
                       (미회수 투자건</t>
    </r>
    <r>
      <rPr>
        <vertAlign val="superscript"/>
        <sz val="11"/>
        <rFont val="맑은 고딕"/>
        <family val="3"/>
        <charset val="129"/>
        <scheme val="major"/>
      </rPr>
      <t>*</t>
    </r>
    <r>
      <rPr>
        <sz val="11"/>
        <rFont val="맑은 고딕"/>
        <family val="3"/>
        <charset val="129"/>
        <scheme val="major"/>
      </rPr>
      <t xml:space="preserve">은 0원 기재)
 * 원금회수가 없는 회수(보통주 배당금 수령, 메자닌 투자 이자 등만 수취한 경우) </t>
    </r>
    <r>
      <rPr>
        <sz val="11"/>
        <rFont val="맑은 고딕"/>
        <family val="3"/>
        <charset val="129"/>
      </rPr>
      <t>→ "미회수"로 기입</t>
    </r>
    <phoneticPr fontId="1" type="noConversion"/>
  </si>
  <si>
    <t>5. 미회수 투자자산 가치(AH)열의 적정한 기재
- 시장성 자산(상장기업, IPO, 시가평가대상 회사채 등) → 시가(작성기준일 종가, 공모예정가, 채권시가 등)
- 비사장성 자산 : 최근 년도 감사보고서(또는 가결산보고서) 상 금액</t>
    <phoneticPr fontId="1" type="noConversion"/>
  </si>
  <si>
    <t>3. 주요업무 수행내역을 기준에 맞게 입력하였는지
    ※ '주요업무 수행내역'는 아래의 기준에 따라 선택
     ① PE/VC펀드운용 : PE/VC 펀드계정을 통한 투자업무
     ② PE/VC고유계정투자 : PE/VC 고유계정을 통한 투자업무
     ③ 기타투자업무 : M&amp;A자문, IPO, 투자컨설팅, 부실채권, LP업무 등 기타 투자업무와 관련하여 
                          투자대상 발굴·투자검토·사후관리·회수 등의 실무 수행 또는 의사결정 과정에 참여한 업무 (대출, 외환 등 투자와 무관한 업무 제외) 
     ④ 비투자업무 : 자산에 대한 투자 또는 자산운용을 목적으로 설립된 법인(금융투자기관) 외 업무</t>
    <phoneticPr fontId="1" type="noConversion"/>
  </si>
  <si>
    <t>국민성장사모투자합자회사</t>
    <phoneticPr fontId="1" type="noConversion"/>
  </si>
  <si>
    <t>Pre-IPO/코스닥 상장 첨단산업 중소중견기업</t>
  </si>
  <si>
    <t>Pre-IPO/코스닥 상장 첨단산업 중소중견기업</t>
    <phoneticPr fontId="1" type="noConversion"/>
  </si>
  <si>
    <t>첨단산업 중소중견기업</t>
    <phoneticPr fontId="1" type="noConversion"/>
  </si>
  <si>
    <t>첨단산업 중소중견기업의 M&amp;A</t>
    <phoneticPr fontId="1" type="noConversion"/>
  </si>
  <si>
    <t>혁신성장공동기준 중소중견기업</t>
    <phoneticPr fontId="1" type="noConversion"/>
  </si>
  <si>
    <t>Pre-IPO/코스닥 상장 혁신성장공동기준 중소중견기업</t>
  </si>
  <si>
    <t>Pre-IPO/코스닥 상장 혁신성장공동기준 중소중견기업</t>
    <phoneticPr fontId="1" type="noConversion"/>
  </si>
  <si>
    <t>혁신성장공동기준 중소중견기업의 M&amp;A</t>
    <phoneticPr fontId="1" type="noConversion"/>
  </si>
  <si>
    <t>AI 또는 반도체 산업 영위 중소중견기업</t>
    <phoneticPr fontId="1" type="noConversion"/>
  </si>
  <si>
    <t>주목적투자분야①의 의무투자비율 상향</t>
  </si>
  <si>
    <t>주목적투자분야①의 의무투자비율 상향</t>
    <phoneticPr fontId="1" type="noConversion"/>
  </si>
  <si>
    <t>첨단전략산업 분야 중 1개 선택하여 투자</t>
    <phoneticPr fontId="1" type="noConversion"/>
  </si>
  <si>
    <t>해당없음</t>
    <phoneticPr fontId="1" type="noConversion"/>
  </si>
  <si>
    <t>43% 이내</t>
  </si>
  <si>
    <t>43% 이내</t>
    <phoneticPr fontId="1" type="noConversion"/>
  </si>
  <si>
    <t>40% 이내</t>
    <phoneticPr fontId="1" type="noConversion"/>
  </si>
  <si>
    <t>54% 이내</t>
    <phoneticPr fontId="1" type="noConversion"/>
  </si>
  <si>
    <t>비수도권 소재 중소중견 투자실적 인센티브</t>
    <phoneticPr fontId="1" type="noConversion"/>
  </si>
  <si>
    <t>신속투자, 비수도권 인센티브</t>
    <phoneticPr fontId="1" type="noConversion"/>
  </si>
  <si>
    <t>주목적투자실적 인센티브</t>
    <phoneticPr fontId="1" type="noConversion"/>
  </si>
  <si>
    <t>신속투자, 주목적투자실적 인센티브</t>
    <phoneticPr fontId="1" type="noConversion"/>
  </si>
  <si>
    <t xml:space="preserve">   - "PE-(마)" : (코스닥 리그에 한하여 선택 가능)
                    [자본시장과금융투자업에관한법률]제9조19항1호에 따른(경영참여목적 투자 외) 기관전용사모집합투자기구 
                      ('21.10.21일 이후 설립)로, Pre-IPO, 코스닥 상장기업에 주로 투자하는 펀드</t>
    <phoneticPr fontId="6" type="noConversion"/>
  </si>
  <si>
    <t>PE-(마)</t>
    <phoneticPr fontId="1" type="noConversion"/>
  </si>
  <si>
    <t>당행 앞 신규거래(인수금융) 소개</t>
    <phoneticPr fontId="1" type="noConversion"/>
  </si>
  <si>
    <t>당행 앞 신규거래(기업대출) 소개</t>
    <phoneticPr fontId="1" type="noConversion"/>
  </si>
  <si>
    <t>M&amp;A자문계약 체결</t>
    <phoneticPr fontId="1" type="noConversion"/>
  </si>
  <si>
    <t>인수금융 주선계약 체결</t>
    <phoneticPr fontId="1" type="noConversion"/>
  </si>
  <si>
    <t>'23년 혁신성장펀드</t>
    <phoneticPr fontId="1" type="noConversion"/>
  </si>
  <si>
    <t>'24년 혁신성장펀드</t>
    <phoneticPr fontId="1" type="noConversion"/>
  </si>
  <si>
    <t>'25년 혁신성장펀드</t>
    <phoneticPr fontId="1" type="noConversion"/>
  </si>
  <si>
    <t>'25년 반도체생태계펀드(재정)</t>
    <phoneticPr fontId="1" type="noConversion"/>
  </si>
  <si>
    <t>'25년 원전산업성장펀드</t>
    <phoneticPr fontId="1" type="noConversion"/>
  </si>
  <si>
    <t xml:space="preserve">3. 목표결성금액 : 공고문상 목표결성금액(1,500~5,000억원) 기재. </t>
    <phoneticPr fontId="6" type="noConversion"/>
  </si>
  <si>
    <t xml:space="preserve">    - 공고문 참고하여 작성(40~54% 이내)</t>
    <phoneticPr fontId="1" type="noConversion"/>
  </si>
  <si>
    <t>1. 정책출자금액 : 공고문 상 출자금액 참고하여 기재</t>
    <phoneticPr fontId="6" type="noConversion"/>
  </si>
  <si>
    <t>[2.3 제안사 펀드현황]</t>
    <phoneticPr fontId="5" type="noConversion"/>
  </si>
  <si>
    <t>[2.4 제안사 투자현황]</t>
    <phoneticPr fontId="5" type="noConversion"/>
  </si>
  <si>
    <r>
      <t xml:space="preserve">2) </t>
    </r>
    <r>
      <rPr>
        <b/>
        <sz val="10"/>
        <color theme="1"/>
        <rFont val="맑은 고딕"/>
        <family val="3"/>
        <charset val="129"/>
      </rPr>
      <t>① 제안서 작성기준일로부터 5년 이내(2021.1.1~2025.12.31) 청산완료 된 모든 펀드</t>
    </r>
    <phoneticPr fontId="5" type="noConversion"/>
  </si>
  <si>
    <t xml:space="preserve">  8) 투자 및 회수, 미회수자산 : [2.4 제안사 투자현황] Sheet 작성 후 자동반영</t>
    <phoneticPr fontId="5" type="noConversion"/>
  </si>
  <si>
    <t>1) 펀드계정 : [2.3. 제안사 펀드현황] Sheet 상 작성된 펀드의 펀드계정을 통해 실행된 모든 투자</t>
    <phoneticPr fontId="5" type="noConversion"/>
  </si>
  <si>
    <t xml:space="preserve">  1) [2.3 제안사 펀드현황] Sheet 상 기재된 펀드 순서대로 작성하되, 각 펀드별 투자실행일이 빠른 순서로 투자내역 작성</t>
    <phoneticPr fontId="5" type="noConversion"/>
  </si>
  <si>
    <r>
      <t>ⅱ) 투자실행일이 2016년 1월 1일</t>
    </r>
    <r>
      <rPr>
        <sz val="10"/>
        <color theme="1"/>
        <rFont val="맑은 고딕"/>
        <family val="3"/>
        <charset val="129"/>
        <scheme val="minor"/>
      </rPr>
      <t xml:space="preserve"> 이후인 </t>
    </r>
    <r>
      <rPr>
        <b/>
        <sz val="10"/>
        <color theme="1"/>
        <rFont val="맑은 고딕"/>
        <family val="3"/>
        <charset val="129"/>
        <scheme val="minor"/>
      </rPr>
      <t>아래의 조건을 만족하는 투자만 작성</t>
    </r>
    <phoneticPr fontId="6" type="noConversion"/>
  </si>
  <si>
    <r>
      <t xml:space="preserve">  8) 투자펀드 내역(펀드계정일 경우 작성) 중 '펀드 법적유형'은 [Ⅱ. 용어의 정의 등] 에서 [펀드] 구분(C47~C72셀) 참조하여, PE-(가)~</t>
    </r>
    <r>
      <rPr>
        <sz val="10"/>
        <color rgb="FF2000C0"/>
        <rFont val="맑은 고딕"/>
        <family val="3"/>
        <charset val="129"/>
        <scheme val="major"/>
      </rPr>
      <t>(마)</t>
    </r>
    <r>
      <rPr>
        <sz val="10"/>
        <rFont val="맑은 고딕"/>
        <family val="3"/>
        <charset val="129"/>
        <scheme val="major"/>
      </rPr>
      <t xml:space="preserve">, VC-(가)~(사), 
     기타-(가)~(사) 중 택일 </t>
    </r>
    <phoneticPr fontId="5" type="noConversion"/>
  </si>
  <si>
    <t xml:space="preserve">  1) 펀드 : [2.3 제안사 펀드현황] Sheet 상에 기재한 펀드</t>
    <phoneticPr fontId="5" type="noConversion"/>
  </si>
  <si>
    <t xml:space="preserve">  1) [2.3 제안사 펀드현황] Sheet 상의 펀드순</t>
    <phoneticPr fontId="6" type="noConversion"/>
  </si>
  <si>
    <t xml:space="preserve">  3) 해당 업무협력사업과 가장 유사한 내용의 '업무협력구분 상세'을 선택하고 내용 상세 기재</t>
    <phoneticPr fontId="5" type="noConversion"/>
  </si>
  <si>
    <t>투자 및 거래</t>
    <phoneticPr fontId="6" type="noConversion"/>
  </si>
  <si>
    <r>
      <t xml:space="preserve">9. </t>
    </r>
    <r>
      <rPr>
        <b/>
        <sz val="10"/>
        <rFont val="맑은 고딕"/>
        <family val="3"/>
        <charset val="129"/>
        <scheme val="major"/>
      </rPr>
      <t>'열삽입'은 불가능</t>
    </r>
    <r>
      <rPr>
        <sz val="10"/>
        <rFont val="맑은 고딕"/>
        <family val="3"/>
        <charset val="129"/>
        <scheme val="major"/>
      </rPr>
      <t xml:space="preserve">, </t>
    </r>
    <r>
      <rPr>
        <b/>
        <sz val="10"/>
        <rFont val="맑은 고딕"/>
        <family val="3"/>
        <charset val="129"/>
        <scheme val="major"/>
      </rPr>
      <t>'행삽입'</t>
    </r>
    <r>
      <rPr>
        <sz val="10"/>
        <rFont val="맑은 고딕"/>
        <family val="3"/>
        <charset val="129"/>
        <scheme val="major"/>
      </rPr>
      <t>은 가능</t>
    </r>
    <phoneticPr fontId="5" type="noConversion"/>
  </si>
  <si>
    <r>
      <t xml:space="preserve"> </t>
    </r>
    <r>
      <rPr>
        <sz val="10"/>
        <rFont val="맑은 고딕"/>
        <family val="3"/>
        <charset val="129"/>
      </rPr>
      <t>★행삽입시 주의사항 : 지정된 범위 내에서만 행삽입하기</t>
    </r>
    <r>
      <rPr>
        <b/>
        <sz val="10"/>
        <rFont val="맑은 고딕"/>
        <family val="3"/>
        <charset val="129"/>
      </rPr>
      <t>(양식 아래에 이어서 쓰지 말 것. 이어서 쓰는 경우 수식에서 누락 가능성)</t>
    </r>
    <phoneticPr fontId="6" type="noConversion"/>
  </si>
  <si>
    <t>Sheet 2.4 제안사 투자현황</t>
    <phoneticPr fontId="1" type="noConversion"/>
  </si>
  <si>
    <t>1. 운용중/청산중 펀드의 수익률 계산을 위해 "가상분배" 항목을 입력하였는지
 - [2.3제안사 펀드현황 시트] 상의 [펀드 순자산]금액 X 1,000,000(원단위)</t>
    <phoneticPr fontId="1" type="noConversion"/>
  </si>
  <si>
    <t>생태계전반 코스닥</t>
  </si>
  <si>
    <t>생태계전반 대형</t>
    <phoneticPr fontId="1" type="noConversion"/>
  </si>
  <si>
    <t>특정목표 지원 코스닥</t>
    <phoneticPr fontId="1" type="noConversion"/>
  </si>
  <si>
    <t>특정목표 지원 M&amp;A</t>
    <phoneticPr fontId="1" type="noConversion"/>
  </si>
  <si>
    <t>특정목표 지원 AI반도체 중형</t>
    <phoneticPr fontId="1" type="noConversion"/>
  </si>
  <si>
    <r>
      <t xml:space="preserve">2. </t>
    </r>
    <r>
      <rPr>
        <b/>
        <sz val="11"/>
        <rFont val="맑은 고딕"/>
        <family val="3"/>
        <charset val="129"/>
        <scheme val="major"/>
      </rPr>
      <t>작성대상에 해당하는 투자</t>
    </r>
    <r>
      <rPr>
        <sz val="11"/>
        <rFont val="맑은 고딕"/>
        <family val="3"/>
        <charset val="129"/>
        <scheme val="major"/>
      </rPr>
      <t xml:space="preserve">건만 입력하였는지
ⅰ) 자산에 대한 투자 또는 자산운용을 목적으로 설립된 </t>
    </r>
    <r>
      <rPr>
        <b/>
        <sz val="11"/>
        <rFont val="맑은 고딕"/>
        <family val="3"/>
        <charset val="129"/>
        <scheme val="major"/>
      </rPr>
      <t>법인(금융투자기관에 한정)</t>
    </r>
    <r>
      <rPr>
        <sz val="11"/>
        <rFont val="맑은 고딕"/>
        <family val="3"/>
        <charset val="129"/>
        <scheme val="major"/>
      </rPr>
      <t xml:space="preserve"> 재직 중에
ⅱ) 투자실행일이 </t>
    </r>
    <r>
      <rPr>
        <b/>
        <sz val="11"/>
        <rFont val="맑은 고딕"/>
        <family val="3"/>
        <charset val="129"/>
        <scheme val="major"/>
      </rPr>
      <t>2016년 1월 1일 이후</t>
    </r>
    <r>
      <rPr>
        <sz val="11"/>
        <rFont val="맑은 고딕"/>
        <family val="3"/>
        <charset val="129"/>
        <scheme val="major"/>
      </rPr>
      <t xml:space="preserve">인 아래의 조건을 만족하는 투자만 작성
 ① </t>
    </r>
    <r>
      <rPr>
        <b/>
        <sz val="11"/>
        <rFont val="맑은 고딕"/>
        <family val="3"/>
        <charset val="129"/>
        <scheme val="major"/>
      </rPr>
      <t xml:space="preserve">PE/VC 펀드계정 </t>
    </r>
    <r>
      <rPr>
        <sz val="11"/>
        <rFont val="맑은 고딕"/>
        <family val="3"/>
        <charset val="129"/>
        <scheme val="major"/>
      </rPr>
      <t xml:space="preserve">투자 : 해당 법인의 PE/VC펀드계정을 통해 주식 또는 주식연계채권(문화·컨텐츠등에 대한 프로젝트 투자 포함) 투자
 ② </t>
    </r>
    <r>
      <rPr>
        <b/>
        <sz val="11"/>
        <rFont val="맑은 고딕"/>
        <family val="3"/>
        <charset val="129"/>
        <scheme val="major"/>
      </rPr>
      <t xml:space="preserve">PE/VC 고유계정 </t>
    </r>
    <r>
      <rPr>
        <sz val="11"/>
        <rFont val="맑은 고딕"/>
        <family val="3"/>
        <charset val="129"/>
        <scheme val="major"/>
      </rPr>
      <t>투자 : 해당 법인의 PE/VC 투자 전담부서에서 고유계정을 통해 주식 또는 주식연계채권(문화·컨텐츠등에 대한 프로젝트 투자포함) 투자  
③ 기타 투자 : ①, ②에 해당하지 않는 주식 또는 주식연계채권(문화·컨텐츠등에 대한 프로젝트 투자 포함) 투자</t>
    </r>
    <phoneticPr fontId="1" type="noConversion"/>
  </si>
  <si>
    <r>
      <t xml:space="preserve">10. "2.4 제안사 투자현황" 및 "3.2 참여인력 투자현황"에 투자유형을 </t>
    </r>
    <r>
      <rPr>
        <b/>
        <sz val="10"/>
        <rFont val="맑은 고딕"/>
        <family val="3"/>
        <charset val="129"/>
        <scheme val="major"/>
      </rPr>
      <t>콤보박스에 맞게 기재</t>
    </r>
    <r>
      <rPr>
        <sz val="10"/>
        <rFont val="맑은 고딕"/>
        <family val="3"/>
        <charset val="129"/>
        <scheme val="major"/>
      </rPr>
      <t>하지 않는 경우
 - 특히, '</t>
    </r>
    <r>
      <rPr>
        <b/>
        <sz val="10"/>
        <rFont val="맑은 고딕"/>
        <family val="3"/>
        <charset val="129"/>
        <scheme val="major"/>
      </rPr>
      <t>우선주(RCPS포함)'를 '우선주'로 표기하는 경우</t>
    </r>
    <phoneticPr fontId="5" type="noConversion"/>
  </si>
  <si>
    <t>※  [2.4 제안사 펀드현황] ·  [4.2 핵심운용인력 변경이력] 작성관련 정의</t>
    <phoneticPr fontId="1" type="noConversion"/>
  </si>
  <si>
    <t>2. 구분 : 생태계전반 대형, 특정목표지원 코스닥, M&amp;A, AI반도체 중형</t>
    <phoneticPr fontId="1" type="noConversion"/>
  </si>
  <si>
    <t xml:space="preserve">1. 투자기구 : [Ⅱ. 용어의 정의 등] 에서 [펀드] 구분(C47~C72셀) 참조하여, PE-(가)~(마), VC-(가)~(사), 기타-(가)~(사) 중 택일 </t>
    <phoneticPr fontId="6" type="noConversion"/>
  </si>
  <si>
    <t xml:space="preserve">4) '펀드 법적유형'은 [Ⅱ. 용어의 정의 등] 에서 [펀드] 구분(C47~C72셀) 참조하여, PE-(가)~(마), VC-(가)~(사), 기타-(가)~(사) 중 택일 </t>
    <phoneticPr fontId="5" type="noConversion"/>
  </si>
  <si>
    <t xml:space="preserve">  2) '펀드 법적유형'은 [Ⅱ. 용어의 정의 등] 에서 [펀드] 구분(C47~C72셀) 참조하여, PE-(가)~(마), VC-(가)~(사), 기타-(가)~(사) 중 택일 </t>
    <phoneticPr fontId="5" type="noConversion"/>
  </si>
  <si>
    <t xml:space="preserve">   - 당사의 사전 허락 없이 수식을 편집한 경우는 허위사실 기재로 간주될 수 있음</t>
    <phoneticPr fontId="6" type="noConversion"/>
  </si>
  <si>
    <t>※ 당사가 공고 등을 통해 핵심운용인력 전체에 대해 겸임금지 조항 적용을 요구할 경우 그에 따름</t>
    <phoneticPr fontId="5" type="noConversion"/>
  </si>
  <si>
    <t>ⅲ) 당사 앞 제안하는 펀드에서 투자대상기업 발굴, 투자검토, 투자실행, 사후관리, 회수 등</t>
    <phoneticPr fontId="6" type="noConversion"/>
  </si>
  <si>
    <t>※ 참여인력별 경력요건 및 인력수는 당사가 공고등을 통해 별도로 지정한 경우 그에 따르며, 참여인력은</t>
    <phoneticPr fontId="6" type="noConversion"/>
  </si>
  <si>
    <t xml:space="preserve">  4) KB금융그룹 위탁펀드 여부
     : KB금융그룹이 LP로서 출자한 펀드의 경우 "YES" 선택, "YES" 선택할 경우 BX~CG열상 투자자에 각 KB금융그룹 계열사를 반드시 기재</t>
    <phoneticPr fontId="1" type="noConversion"/>
  </si>
  <si>
    <r>
      <t xml:space="preserve">  1) KB금융그룹과의 </t>
    </r>
    <r>
      <rPr>
        <b/>
        <sz val="10"/>
        <rFont val="맑은 고딕"/>
        <family val="3"/>
        <charset val="129"/>
        <scheme val="major"/>
      </rPr>
      <t>신규 업무협력사업</t>
    </r>
    <r>
      <rPr>
        <sz val="10"/>
        <rFont val="맑은 고딕"/>
        <family val="3"/>
        <charset val="129"/>
        <scheme val="major"/>
      </rPr>
      <t xml:space="preserve"> 내용(업무협력 시작일 기준 '21.1.1부터 제안서 작성 기준일까지)</t>
    </r>
    <phoneticPr fontId="5" type="noConversion"/>
  </si>
  <si>
    <t xml:space="preserve">  2) KB금융그룹 협력부서 및 담당자 : 업무협력사업 당시 KB금융그룹 주관부서 및 담당자 기재</t>
    <phoneticPr fontId="5" type="noConversion"/>
  </si>
  <si>
    <t xml:space="preserve">  4) 제안사의 공동투자 : 제안사의 선제안을 통해 KB금융그룹이 동일라운드(혹은 프로젝트펀드)에 함께 투자한 내역</t>
    <phoneticPr fontId="5" type="noConversion"/>
  </si>
  <si>
    <r>
      <t xml:space="preserve">   ※ 증빙서류 제출 여부 "Y" 선택시, [한글 제출양식. </t>
    </r>
    <r>
      <rPr>
        <sz val="10"/>
        <rFont val="맑은 고딕"/>
        <family val="3"/>
        <charset val="129"/>
      </rPr>
      <t>Ⅷ. KB금융그룹과의 업무협력 현황]에 관련 증빙 반드시 첨부할 것</t>
    </r>
    <phoneticPr fontId="5" type="noConversion"/>
  </si>
  <si>
    <t>KB금융그룹
위탁펀드
여부</t>
    <phoneticPr fontId="6" type="noConversion"/>
  </si>
  <si>
    <t xml:space="preserve">  5) 제안사 펀드에 대한 출자 : 제안사 운용 펀드에 대하여 KB금융그룹 계열사가 출자한 내역(분배 내역도 필수 기재)
  - 현재 운용 중인 펀드 또는 '21.1.1 이후부터 제안서 작성 기준일 사이에 청산된 펀드에 대하여 기재 가능</t>
    <phoneticPr fontId="5" type="noConversion"/>
  </si>
  <si>
    <t xml:space="preserve">  6) KB금융그룹 앞 신규거래(인수금융) 소개 : 제안사 투자기업 등에 대하여 제안사의 선제안을 통해 KB금융그룹이 인수금융에 참여한 내역
   - 관련하여 수반된 대출 및 투자거래는 업무협력구분 "인수금융"을 선택하여 작성</t>
    <phoneticPr fontId="5" type="noConversion"/>
  </si>
  <si>
    <t xml:space="preserve">  7) KB금융그룹 앞 신규거래(기업대출) 소개 : 제안사의 선제안을 통해 KB금융그룹(비)거래처인 제안사 투자기업 앞 KB금융그룹과의 신규 기업대출이 이루어진 내역(대출, 외국환 등을 의미하며 기존 건의 기한연장, 대환 제외)</t>
    <phoneticPr fontId="5" type="noConversion"/>
  </si>
  <si>
    <t xml:space="preserve">  8) IPO 주관계약 체결 : 제안사, 혹은 제안사 투자기업(운용사가 KB증권을 소개한 경우) 등에 대한 KB증권 M&amp;A 자문계약 체결된 내역</t>
    <phoneticPr fontId="5" type="noConversion"/>
  </si>
  <si>
    <r>
      <t xml:space="preserve">  14) </t>
    </r>
    <r>
      <rPr>
        <b/>
        <sz val="10"/>
        <rFont val="맑은 고딕"/>
        <family val="3"/>
        <charset val="129"/>
        <scheme val="major"/>
      </rPr>
      <t>KB금융그룹 담당자 앞 사실관계 확인할 수 있으며, 허위 기재 시 불이익이 있을 수 있음</t>
    </r>
    <phoneticPr fontId="5" type="noConversion"/>
  </si>
  <si>
    <t xml:space="preserve">  9) M&amp;A 자문계약 체결 : 제안사, 혹은 제안사 투자기업(운용사가 KB금융그룹을 소개한 경우) 등에 대한 당행 M&amp;A 자문계약 체결된 내역</t>
    <phoneticPr fontId="5" type="noConversion"/>
  </si>
  <si>
    <t xml:space="preserve">  12) 해당 업무협력사업 '증빙서류 제출 여부' 선택</t>
    <phoneticPr fontId="5" type="noConversion"/>
  </si>
  <si>
    <t xml:space="preserve">  10) 인수금융 주선계약 체결 : 제안사, 혹은 제안사 투자기업(운용사가 KB금융그룹을 소개한 경우) 등에 대한 당행 인수금융 주선 계약 체결된 내역</t>
    <phoneticPr fontId="5" type="noConversion"/>
  </si>
  <si>
    <t xml:space="preserve">  11) 해당 업무협력사업의 대상기업 및 프로젝트명, 금액, 수행기간 기재(인수금융 소개의 경우 거래 금액에 KB금융그룹 참여금액을 기재)
   - 단, M&amp;A 자문만 수행했을 경우 금액은 기재 불요</t>
    <phoneticPr fontId="5" type="noConversion"/>
  </si>
  <si>
    <t>KB금융그룹
담당사/담당부서</t>
    <phoneticPr fontId="6" type="noConversion"/>
  </si>
  <si>
    <t>KB금융그룹
담당자</t>
    <phoneticPr fontId="6" type="noConversion"/>
  </si>
  <si>
    <t>1. 별첨(1.1~5.1) 자료 작성전에 본 사항을 반드시 숙지할 것 (별첨번호는 Sheet별 머리글에서 확인 가능)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</si>
</sst>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-&quot;₩&quot;* #,##0_-;\-&quot;₩&quot;* #,##0_-;_-&quot;₩&quot;* &quot;-&quot;_-;_-@_-"/>
    <numFmt numFmtId="41" formatCode="_-* #,##0_-;\-* #,##0_-;_-* &quot;-&quot;_-;_-@_-"/>
    <numFmt numFmtId="176" formatCode="0.0_ "/>
    <numFmt numFmtId="177" formatCode="0.0%"/>
    <numFmt numFmtId="178" formatCode="#,##0;\-#,##0;;"/>
    <numFmt numFmtId="179" formatCode="#,##0.0"/>
    <numFmt numFmtId="180" formatCode="yy/mm/dd"/>
    <numFmt numFmtId="181" formatCode="000000\-00"/>
    <numFmt numFmtId="182" formatCode="0_);[Red]\(0\)"/>
    <numFmt numFmtId="183" formatCode="#,##0_);[Red]\(#,##0\)"/>
    <numFmt numFmtId="184" formatCode="0.0_);[Red]\(0.0\)"/>
  </numFmts>
  <fonts count="6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name val="맑은 고딕"/>
      <family val="3"/>
      <charset val="129"/>
    </font>
    <font>
      <strike/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b/>
      <sz val="10"/>
      <name val="맑은 고딕"/>
      <family val="3"/>
      <charset val="129"/>
    </font>
    <font>
      <strike/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0"/>
      <name val="맑은 고딕"/>
      <family val="2"/>
      <charset val="129"/>
      <scheme val="major"/>
    </font>
    <font>
      <sz val="1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0070C0"/>
      <name val="맑은 고딕"/>
      <family val="2"/>
      <charset val="129"/>
      <scheme val="minor"/>
    </font>
    <font>
      <b/>
      <sz val="1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name val="맑은 고딕"/>
      <family val="3"/>
      <charset val="129"/>
    </font>
    <font>
      <vertAlign val="superscript"/>
      <sz val="11"/>
      <name val="맑은 고딕"/>
      <family val="3"/>
      <charset val="129"/>
      <scheme val="major"/>
    </font>
    <font>
      <sz val="10"/>
      <color theme="1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ajor"/>
    </font>
    <font>
      <sz val="11"/>
      <color rgb="FF0070C0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0"/>
      <color rgb="FF0070C0"/>
      <name val="맑은 고딕"/>
      <family val="3"/>
      <charset val="129"/>
      <scheme val="major"/>
    </font>
    <font>
      <b/>
      <sz val="10"/>
      <color rgb="FF0070C0"/>
      <name val="바탕"/>
      <family val="1"/>
      <charset val="129"/>
    </font>
    <font>
      <b/>
      <sz val="10"/>
      <color rgb="FF0070C0"/>
      <name val="맑은 고딕"/>
      <family val="3"/>
      <charset val="129"/>
    </font>
    <font>
      <b/>
      <sz val="11"/>
      <color rgb="FF0070C0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ajor"/>
    </font>
    <font>
      <sz val="11"/>
      <color rgb="FF0070C0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ajor"/>
    </font>
    <font>
      <u/>
      <sz val="10"/>
      <color theme="1"/>
      <name val="맑은 고딕"/>
      <family val="3"/>
      <charset val="129"/>
      <scheme val="minor"/>
    </font>
    <font>
      <vertAlign val="superscript"/>
      <sz val="10"/>
      <color theme="1"/>
      <name val="맑은 고딕"/>
      <family val="3"/>
      <charset val="129"/>
      <scheme val="minor"/>
    </font>
    <font>
      <b/>
      <sz val="10"/>
      <color theme="1"/>
      <name val="KDB고딕R_Pro"/>
      <family val="1"/>
      <charset val="129"/>
    </font>
    <font>
      <sz val="10"/>
      <color theme="1"/>
      <name val="바탕"/>
      <family val="1"/>
      <charset val="129"/>
    </font>
    <font>
      <b/>
      <sz val="10"/>
      <color rgb="FFFF0000"/>
      <name val="맑은 고딕"/>
      <family val="3"/>
      <charset val="129"/>
    </font>
    <font>
      <b/>
      <u/>
      <sz val="10"/>
      <color theme="1"/>
      <name val="맑은 고딕"/>
      <family val="3"/>
      <charset val="129"/>
      <scheme val="major"/>
    </font>
    <font>
      <b/>
      <sz val="10"/>
      <color rgb="FF2000C0"/>
      <name val="맑은 고딕"/>
      <family val="3"/>
      <charset val="129"/>
      <scheme val="minor"/>
    </font>
    <font>
      <sz val="10"/>
      <color rgb="FF2000C0"/>
      <name val="맑은 고딕"/>
      <family val="3"/>
      <charset val="129"/>
      <scheme val="major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BEEF3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18" fillId="0" borderId="0"/>
    <xf numFmtId="42" fontId="2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54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 shrinkToFit="1"/>
    </xf>
    <xf numFmtId="0" fontId="7" fillId="4" borderId="1" xfId="3" applyFont="1" applyFill="1" applyBorder="1" applyAlignment="1" applyProtection="1">
      <alignment horizontal="center" vertical="center" wrapText="1"/>
    </xf>
    <xf numFmtId="14" fontId="7" fillId="4" borderId="1" xfId="0" applyNumberFormat="1" applyFont="1" applyFill="1" applyBorder="1" applyAlignment="1" applyProtection="1">
      <alignment horizontal="center" vertical="center" wrapText="1"/>
    </xf>
    <xf numFmtId="49" fontId="7" fillId="4" borderId="1" xfId="0" applyNumberFormat="1" applyFont="1" applyFill="1" applyBorder="1" applyAlignment="1" applyProtection="1">
      <alignment horizontal="center" vertical="center" wrapText="1"/>
    </xf>
    <xf numFmtId="41" fontId="7" fillId="4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14" fontId="7" fillId="4" borderId="1" xfId="0" applyNumberFormat="1" applyFont="1" applyFill="1" applyBorder="1" applyAlignment="1" applyProtection="1">
      <alignment horizontal="center" vertical="center"/>
    </xf>
    <xf numFmtId="177" fontId="7" fillId="4" borderId="1" xfId="2" applyNumberFormat="1" applyFont="1" applyFill="1" applyBorder="1" applyAlignment="1" applyProtection="1">
      <alignment horizontal="center" vertical="center" wrapText="1"/>
    </xf>
    <xf numFmtId="180" fontId="7" fillId="4" borderId="1" xfId="0" applyNumberFormat="1" applyFont="1" applyFill="1" applyBorder="1" applyAlignment="1" applyProtection="1">
      <alignment horizontal="center" vertical="center" wrapText="1"/>
    </xf>
    <xf numFmtId="181" fontId="7" fillId="4" borderId="1" xfId="0" applyNumberFormat="1" applyFont="1" applyFill="1" applyBorder="1" applyAlignment="1" applyProtection="1">
      <alignment horizontal="center" vertical="center" wrapText="1"/>
    </xf>
    <xf numFmtId="0" fontId="12" fillId="0" borderId="0" xfId="4" applyFont="1" applyFill="1">
      <alignment vertical="center"/>
    </xf>
    <xf numFmtId="0" fontId="1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4" borderId="31" xfId="0" applyFont="1" applyFill="1" applyBorder="1" applyAlignment="1" applyProtection="1">
      <alignment horizontal="center" vertical="center" wrapText="1"/>
    </xf>
    <xf numFmtId="180" fontId="7" fillId="4" borderId="2" xfId="0" applyNumberFormat="1" applyFont="1" applyFill="1" applyBorder="1" applyAlignment="1" applyProtection="1">
      <alignment horizontal="center" vertical="center" wrapText="1"/>
    </xf>
    <xf numFmtId="180" fontId="7" fillId="4" borderId="26" xfId="0" applyNumberFormat="1" applyFont="1" applyFill="1" applyBorder="1" applyAlignment="1" applyProtection="1">
      <alignment horizontal="center" vertical="center" wrapText="1"/>
    </xf>
    <xf numFmtId="180" fontId="7" fillId="4" borderId="28" xfId="0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15" fillId="0" borderId="0" xfId="0" applyFont="1">
      <alignment vertical="center"/>
    </xf>
    <xf numFmtId="0" fontId="7" fillId="4" borderId="32" xfId="0" applyFont="1" applyFill="1" applyBorder="1" applyAlignment="1" applyProtection="1">
      <alignment horizontal="center" vertical="center" wrapText="1"/>
    </xf>
    <xf numFmtId="0" fontId="13" fillId="5" borderId="1" xfId="0" applyFont="1" applyFill="1" applyBorder="1" applyAlignment="1" applyProtection="1">
      <alignment horizontal="center" vertical="center" wrapText="1"/>
    </xf>
    <xf numFmtId="0" fontId="15" fillId="0" borderId="0" xfId="0" applyFont="1" applyFill="1">
      <alignment vertical="center"/>
    </xf>
    <xf numFmtId="3" fontId="4" fillId="0" borderId="0" xfId="0" applyNumberFormat="1" applyFont="1">
      <alignment vertical="center"/>
    </xf>
    <xf numFmtId="0" fontId="7" fillId="0" borderId="0" xfId="0" applyFont="1" applyFill="1">
      <alignment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3" fontId="7" fillId="0" borderId="1" xfId="1" applyNumberFormat="1" applyFont="1" applyBorder="1" applyAlignment="1" applyProtection="1">
      <alignment vertical="center" wrapText="1"/>
      <protection locked="0"/>
    </xf>
    <xf numFmtId="0" fontId="7" fillId="0" borderId="1" xfId="0" applyFont="1" applyBorder="1" applyProtection="1">
      <alignment vertical="center"/>
    </xf>
    <xf numFmtId="0" fontId="7" fillId="0" borderId="1" xfId="0" applyFont="1" applyBorder="1" applyAlignment="1" applyProtection="1">
      <alignment vertical="center" wrapText="1"/>
      <protection locked="0"/>
    </xf>
    <xf numFmtId="0" fontId="22" fillId="0" borderId="0" xfId="4" applyFont="1" applyFill="1">
      <alignment vertical="center"/>
    </xf>
    <xf numFmtId="0" fontId="23" fillId="0" borderId="0" xfId="0" applyFont="1">
      <alignment vertical="center"/>
    </xf>
    <xf numFmtId="3" fontId="7" fillId="0" borderId="1" xfId="0" applyNumberFormat="1" applyFont="1" applyBorder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</xf>
    <xf numFmtId="14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 applyProtection="1">
      <alignment horizontal="center" vertical="center"/>
      <protection hidden="1"/>
    </xf>
    <xf numFmtId="14" fontId="7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NumberFormat="1" applyFont="1" applyBorder="1" applyAlignment="1" applyProtection="1">
      <alignment horizontal="center" vertical="center" wrapText="1"/>
      <protection locked="0"/>
    </xf>
    <xf numFmtId="177" fontId="7" fillId="0" borderId="1" xfId="2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Protection="1">
      <alignment vertical="center"/>
      <protection locked="0"/>
    </xf>
    <xf numFmtId="0" fontId="7" fillId="0" borderId="1" xfId="0" applyNumberFormat="1" applyFont="1" applyBorder="1" applyAlignment="1" applyProtection="1">
      <alignment vertical="center" wrapText="1"/>
      <protection locked="0"/>
    </xf>
    <xf numFmtId="179" fontId="7" fillId="6" borderId="1" xfId="0" applyNumberFormat="1" applyFont="1" applyFill="1" applyBorder="1" applyAlignment="1" applyProtection="1">
      <alignment horizontal="center" vertical="center"/>
      <protection hidden="1"/>
    </xf>
    <xf numFmtId="179" fontId="7" fillId="0" borderId="1" xfId="0" applyNumberFormat="1" applyFont="1" applyFill="1" applyBorder="1" applyAlignment="1" applyProtection="1">
      <alignment horizontal="center" vertical="center"/>
      <protection hidden="1"/>
    </xf>
    <xf numFmtId="3" fontId="7" fillId="0" borderId="1" xfId="0" applyNumberFormat="1" applyFont="1" applyFill="1" applyBorder="1" applyAlignment="1" applyProtection="1">
      <alignment horizontal="center" vertical="center"/>
      <protection hidden="1"/>
    </xf>
    <xf numFmtId="0" fontId="7" fillId="0" borderId="1" xfId="0" applyFont="1" applyBorder="1" applyAlignment="1">
      <alignment horizontal="center" vertical="center"/>
    </xf>
    <xf numFmtId="0" fontId="7" fillId="4" borderId="3" xfId="0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 applyProtection="1">
      <alignment horizontal="center" vertical="center" wrapText="1"/>
    </xf>
    <xf numFmtId="0" fontId="7" fillId="4" borderId="2" xfId="0" applyFont="1" applyFill="1" applyBorder="1" applyAlignment="1" applyProtection="1">
      <alignment horizontal="center" vertical="center" wrapText="1"/>
    </xf>
    <xf numFmtId="0" fontId="7" fillId="4" borderId="6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7" fillId="4" borderId="3" xfId="0" applyNumberFormat="1" applyFont="1" applyFill="1" applyBorder="1" applyAlignment="1" applyProtection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0" fontId="15" fillId="0" borderId="5" xfId="0" applyFont="1" applyBorder="1">
      <alignment vertical="center"/>
    </xf>
    <xf numFmtId="14" fontId="7" fillId="0" borderId="1" xfId="0" applyNumberFormat="1" applyFont="1" applyBorder="1" applyAlignment="1">
      <alignment horizontal="center" vertical="center"/>
    </xf>
    <xf numFmtId="0" fontId="21" fillId="0" borderId="0" xfId="0" applyFont="1">
      <alignment vertical="center"/>
    </xf>
    <xf numFmtId="0" fontId="7" fillId="0" borderId="3" xfId="0" applyFont="1" applyBorder="1">
      <alignment vertical="center"/>
    </xf>
    <xf numFmtId="0" fontId="7" fillId="0" borderId="5" xfId="0" applyFont="1" applyBorder="1">
      <alignment vertical="center"/>
    </xf>
    <xf numFmtId="0" fontId="7" fillId="6" borderId="1" xfId="0" applyFont="1" applyFill="1" applyBorder="1">
      <alignment vertical="center"/>
    </xf>
    <xf numFmtId="0" fontId="7" fillId="0" borderId="3" xfId="0" applyFont="1" applyBorder="1" applyAlignment="1">
      <alignment horizontal="center" vertical="center"/>
    </xf>
    <xf numFmtId="3" fontId="7" fillId="0" borderId="1" xfId="6" applyNumberFormat="1" applyFont="1" applyBorder="1">
      <alignment vertical="center"/>
    </xf>
    <xf numFmtId="176" fontId="7" fillId="6" borderId="1" xfId="0" applyNumberFormat="1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 wrapText="1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7" fillId="7" borderId="1" xfId="0" applyFont="1" applyFill="1" applyBorder="1" applyAlignment="1" applyProtection="1">
      <alignment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3" fontId="7" fillId="7" borderId="1" xfId="0" applyNumberFormat="1" applyFont="1" applyFill="1" applyBorder="1" applyProtection="1">
      <alignment vertical="center"/>
      <protection locked="0"/>
    </xf>
    <xf numFmtId="14" fontId="7" fillId="7" borderId="1" xfId="0" applyNumberFormat="1" applyFont="1" applyFill="1" applyBorder="1" applyAlignment="1" applyProtection="1">
      <alignment horizontal="center" vertical="center"/>
      <protection locked="0"/>
    </xf>
    <xf numFmtId="0" fontId="7" fillId="7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</xf>
    <xf numFmtId="181" fontId="7" fillId="0" borderId="0" xfId="0" applyNumberFormat="1" applyFont="1" applyProtection="1">
      <alignment vertical="center"/>
    </xf>
    <xf numFmtId="0" fontId="7" fillId="0" borderId="0" xfId="0" applyFont="1" applyProtection="1">
      <alignment vertical="center"/>
    </xf>
    <xf numFmtId="180" fontId="7" fillId="0" borderId="7" xfId="0" applyNumberFormat="1" applyFont="1" applyBorder="1" applyAlignment="1" applyProtection="1">
      <alignment horizontal="center" vertical="center"/>
    </xf>
    <xf numFmtId="180" fontId="7" fillId="0" borderId="27" xfId="0" applyNumberFormat="1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6" borderId="1" xfId="0" applyNumberFormat="1" applyFont="1" applyFill="1" applyBorder="1" applyAlignment="1" applyProtection="1">
      <alignment horizontal="center" vertical="center"/>
      <protection hidden="1"/>
    </xf>
    <xf numFmtId="176" fontId="7" fillId="6" borderId="1" xfId="0" applyNumberFormat="1" applyFont="1" applyFill="1" applyBorder="1" applyAlignment="1" applyProtection="1">
      <alignment horizontal="center" vertical="center" wrapText="1"/>
    </xf>
    <xf numFmtId="176" fontId="7" fillId="6" borderId="3" xfId="0" applyNumberFormat="1" applyFont="1" applyFill="1" applyBorder="1" applyAlignment="1" applyProtection="1">
      <alignment horizontal="center" vertical="center"/>
    </xf>
    <xf numFmtId="180" fontId="7" fillId="0" borderId="1" xfId="0" applyNumberFormat="1" applyFont="1" applyBorder="1" applyAlignment="1" applyProtection="1">
      <alignment horizontal="center" vertical="center"/>
      <protection locked="0"/>
    </xf>
    <xf numFmtId="180" fontId="7" fillId="0" borderId="12" xfId="0" applyNumberFormat="1" applyFont="1" applyBorder="1" applyAlignment="1" applyProtection="1">
      <alignment horizontal="center" vertical="center"/>
      <protection locked="0"/>
    </xf>
    <xf numFmtId="14" fontId="7" fillId="0" borderId="1" xfId="0" applyNumberFormat="1" applyFont="1" applyBorder="1" applyProtection="1">
      <alignment vertical="center"/>
      <protection locked="0"/>
    </xf>
    <xf numFmtId="176" fontId="7" fillId="6" borderId="1" xfId="0" applyNumberFormat="1" applyFont="1" applyFill="1" applyBorder="1" applyAlignment="1" applyProtection="1">
      <alignment horizontal="center" vertical="center"/>
    </xf>
    <xf numFmtId="181" fontId="7" fillId="0" borderId="1" xfId="0" applyNumberFormat="1" applyFont="1" applyBorder="1" applyProtection="1">
      <alignment vertical="center"/>
    </xf>
    <xf numFmtId="0" fontId="15" fillId="7" borderId="1" xfId="0" applyFont="1" applyFill="1" applyBorder="1" applyAlignment="1" applyProtection="1">
      <alignment horizontal="center" vertical="center" shrinkToFi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3" xfId="2" applyNumberFormat="1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177" fontId="7" fillId="0" borderId="1" xfId="2" applyNumberFormat="1" applyFont="1" applyBorder="1" applyProtection="1">
      <alignment vertical="center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31" xfId="0" applyFont="1" applyBorder="1" applyAlignment="1" applyProtection="1">
      <alignment horizontal="left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179" fontId="7" fillId="6" borderId="32" xfId="0" applyNumberFormat="1" applyFont="1" applyFill="1" applyBorder="1" applyAlignment="1" applyProtection="1">
      <alignment horizontal="center" vertical="center"/>
      <protection hidden="1"/>
    </xf>
    <xf numFmtId="184" fontId="7" fillId="6" borderId="1" xfId="0" applyNumberFormat="1" applyFont="1" applyFill="1" applyBorder="1" applyAlignment="1" applyProtection="1">
      <alignment horizontal="center" vertical="center"/>
      <protection hidden="1"/>
    </xf>
    <xf numFmtId="182" fontId="7" fillId="6" borderId="1" xfId="0" applyNumberFormat="1" applyFont="1" applyFill="1" applyBorder="1" applyAlignment="1" applyProtection="1">
      <alignment horizontal="center" vertical="center"/>
      <protection hidden="1"/>
    </xf>
    <xf numFmtId="183" fontId="7" fillId="6" borderId="1" xfId="1" applyNumberFormat="1" applyFont="1" applyFill="1" applyBorder="1" applyProtection="1">
      <alignment vertical="center"/>
      <protection hidden="1"/>
    </xf>
    <xf numFmtId="177" fontId="7" fillId="6" borderId="1" xfId="2" applyNumberFormat="1" applyFont="1" applyFill="1" applyBorder="1" applyAlignment="1" applyProtection="1">
      <alignment horizontal="center" vertical="center"/>
      <protection hidden="1"/>
    </xf>
    <xf numFmtId="182" fontId="7" fillId="6" borderId="1" xfId="0" applyNumberFormat="1" applyFont="1" applyFill="1" applyBorder="1" applyProtection="1">
      <alignment vertical="center"/>
      <protection hidden="1"/>
    </xf>
    <xf numFmtId="183" fontId="7" fillId="6" borderId="1" xfId="6" applyNumberFormat="1" applyFont="1" applyFill="1" applyBorder="1" applyProtection="1">
      <alignment vertical="center"/>
      <protection hidden="1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vertical="center" shrinkToFit="1"/>
      <protection locked="0"/>
    </xf>
    <xf numFmtId="0" fontId="7" fillId="0" borderId="3" xfId="2" applyNumberFormat="1" applyFont="1" applyFill="1" applyBorder="1" applyAlignment="1" applyProtection="1">
      <alignment vertical="center" wrapText="1"/>
      <protection locked="0"/>
    </xf>
    <xf numFmtId="9" fontId="7" fillId="0" borderId="1" xfId="2" applyFont="1" applyBorder="1" applyAlignment="1" applyProtection="1">
      <alignment horizontal="center" vertical="center"/>
      <protection locked="0"/>
    </xf>
    <xf numFmtId="177" fontId="7" fillId="6" borderId="1" xfId="2" applyNumberFormat="1" applyFont="1" applyFill="1" applyBorder="1" applyProtection="1">
      <alignment vertical="center"/>
      <protection hidden="1"/>
    </xf>
    <xf numFmtId="3" fontId="7" fillId="6" borderId="1" xfId="0" applyNumberFormat="1" applyFont="1" applyFill="1" applyBorder="1" applyProtection="1">
      <alignment vertical="center"/>
      <protection hidden="1"/>
    </xf>
    <xf numFmtId="3" fontId="7" fillId="6" borderId="3" xfId="0" applyNumberFormat="1" applyFont="1" applyFill="1" applyBorder="1" applyProtection="1">
      <alignment vertical="center"/>
      <protection hidden="1"/>
    </xf>
    <xf numFmtId="183" fontId="7" fillId="0" borderId="1" xfId="1" applyNumberFormat="1" applyFont="1" applyFill="1" applyBorder="1" applyProtection="1">
      <alignment vertical="center"/>
      <protection locked="0"/>
    </xf>
    <xf numFmtId="183" fontId="7" fillId="0" borderId="5" xfId="1" applyNumberFormat="1" applyFont="1" applyFill="1" applyBorder="1" applyProtection="1">
      <alignment vertical="center"/>
      <protection locked="0"/>
    </xf>
    <xf numFmtId="3" fontId="7" fillId="6" borderId="1" xfId="1" applyNumberFormat="1" applyFont="1" applyFill="1" applyBorder="1" applyProtection="1">
      <alignment vertical="center"/>
      <protection hidden="1"/>
    </xf>
    <xf numFmtId="183" fontId="7" fillId="0" borderId="3" xfId="1" applyNumberFormat="1" applyFont="1" applyFill="1" applyBorder="1" applyProtection="1">
      <alignment vertical="center"/>
      <protection locked="0"/>
    </xf>
    <xf numFmtId="0" fontId="7" fillId="0" borderId="3" xfId="0" applyNumberFormat="1" applyFont="1" applyFill="1" applyBorder="1" applyAlignment="1" applyProtection="1">
      <alignment horizontal="center" vertical="center"/>
      <protection locked="0"/>
    </xf>
    <xf numFmtId="14" fontId="7" fillId="0" borderId="3" xfId="0" applyNumberFormat="1" applyFont="1" applyFill="1" applyBorder="1" applyAlignment="1" applyProtection="1">
      <alignment horizontal="center" vertical="center"/>
      <protection locked="0"/>
    </xf>
    <xf numFmtId="178" fontId="7" fillId="0" borderId="3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Border="1" applyAlignment="1" applyProtection="1">
      <alignment horizontal="center" vertical="center"/>
      <protection locked="0"/>
    </xf>
    <xf numFmtId="182" fontId="7" fillId="6" borderId="1" xfId="0" applyNumberFormat="1" applyFont="1" applyFill="1" applyBorder="1" applyAlignment="1" applyProtection="1">
      <alignment horizontal="center" vertical="center"/>
    </xf>
    <xf numFmtId="3" fontId="7" fillId="0" borderId="1" xfId="1" applyNumberFormat="1" applyFont="1" applyBorder="1" applyProtection="1">
      <alignment vertical="center"/>
      <protection locked="0"/>
    </xf>
    <xf numFmtId="3" fontId="7" fillId="0" borderId="1" xfId="0" applyNumberFormat="1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center" vertical="center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41" fontId="7" fillId="0" borderId="1" xfId="1" applyFont="1" applyBorder="1" applyAlignment="1" applyProtection="1">
      <alignment horizontal="left" vertical="center" wrapText="1"/>
      <protection locked="0"/>
    </xf>
    <xf numFmtId="41" fontId="7" fillId="0" borderId="1" xfId="1" applyFont="1" applyBorder="1" applyAlignment="1" applyProtection="1">
      <alignment horizontal="center" vertical="center" wrapText="1"/>
      <protection locked="0"/>
    </xf>
    <xf numFmtId="41" fontId="7" fillId="0" borderId="1" xfId="1" applyFont="1" applyBorder="1" applyAlignment="1" applyProtection="1">
      <alignment vertical="center" wrapText="1"/>
      <protection locked="0"/>
    </xf>
    <xf numFmtId="177" fontId="7" fillId="0" borderId="1" xfId="2" applyNumberFormat="1" applyFont="1" applyBorder="1" applyAlignment="1" applyProtection="1">
      <alignment horizontal="center" vertical="center" wrapText="1"/>
      <protection locked="0"/>
    </xf>
    <xf numFmtId="3" fontId="7" fillId="6" borderId="1" xfId="0" applyNumberFormat="1" applyFont="1" applyFill="1" applyBorder="1" applyAlignment="1" applyProtection="1">
      <alignment horizontal="center" vertical="center"/>
      <protection hidden="1"/>
    </xf>
    <xf numFmtId="3" fontId="7" fillId="6" borderId="1" xfId="0" applyNumberFormat="1" applyFont="1" applyFill="1" applyBorder="1" applyAlignment="1" applyProtection="1">
      <alignment vertical="center"/>
      <protection hidden="1"/>
    </xf>
    <xf numFmtId="0" fontId="28" fillId="0" borderId="0" xfId="0" applyFont="1">
      <alignment vertical="center"/>
    </xf>
    <xf numFmtId="0" fontId="29" fillId="0" borderId="1" xfId="4" applyFont="1" applyFill="1" applyBorder="1" applyAlignment="1" applyProtection="1">
      <alignment vertical="center" wrapText="1"/>
      <protection locked="0"/>
    </xf>
    <xf numFmtId="0" fontId="27" fillId="8" borderId="1" xfId="0" applyFont="1" applyFill="1" applyBorder="1" applyAlignment="1">
      <alignment horizontal="center" vertical="center"/>
    </xf>
    <xf numFmtId="0" fontId="30" fillId="0" borderId="1" xfId="4" applyNumberFormat="1" applyFont="1" applyFill="1" applyBorder="1" applyAlignment="1" applyProtection="1">
      <alignment horizontal="center" vertical="center"/>
      <protection locked="0"/>
    </xf>
    <xf numFmtId="14" fontId="4" fillId="0" borderId="0" xfId="0" applyNumberFormat="1" applyFont="1">
      <alignment vertical="center"/>
    </xf>
    <xf numFmtId="0" fontId="30" fillId="0" borderId="1" xfId="4" applyFont="1" applyFill="1" applyBorder="1" applyAlignment="1" applyProtection="1">
      <alignment horizontal="center" vertical="center" wrapText="1"/>
      <protection locked="0"/>
    </xf>
    <xf numFmtId="0" fontId="29" fillId="0" borderId="1" xfId="4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Fill="1" applyBorder="1" applyAlignment="1" applyProtection="1">
      <alignment vertical="center" wrapText="1"/>
      <protection locked="0"/>
    </xf>
    <xf numFmtId="0" fontId="29" fillId="0" borderId="1" xfId="4" applyFont="1" applyFill="1" applyBorder="1" applyAlignment="1" applyProtection="1">
      <alignment vertical="top" wrapText="1"/>
      <protection locked="0"/>
    </xf>
    <xf numFmtId="0" fontId="32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21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7" fillId="0" borderId="7" xfId="0" applyFont="1" applyBorder="1">
      <alignment vertical="center"/>
    </xf>
    <xf numFmtId="0" fontId="21" fillId="3" borderId="0" xfId="0" applyFont="1" applyFill="1">
      <alignment vertical="center"/>
    </xf>
    <xf numFmtId="0" fontId="7" fillId="3" borderId="0" xfId="0" applyFont="1" applyFill="1">
      <alignment vertical="center"/>
    </xf>
    <xf numFmtId="0" fontId="7" fillId="9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12" fillId="0" borderId="0" xfId="4" applyFont="1" applyFill="1" applyAlignment="1" applyProtection="1">
      <alignment vertical="center" wrapText="1"/>
      <protection locked="0"/>
    </xf>
    <xf numFmtId="0" fontId="7" fillId="0" borderId="0" xfId="0" applyFont="1" applyFill="1" applyBorder="1" applyAlignment="1" applyProtection="1">
      <alignment vertical="center" wrapText="1"/>
      <protection locked="0"/>
    </xf>
    <xf numFmtId="0" fontId="7" fillId="0" borderId="3" xfId="2" applyNumberFormat="1" applyFont="1" applyFill="1" applyBorder="1" applyAlignment="1" applyProtection="1">
      <alignment horizontal="center" vertical="center" wrapText="1"/>
      <protection locked="0"/>
    </xf>
    <xf numFmtId="14" fontId="7" fillId="0" borderId="1" xfId="0" applyNumberFormat="1" applyFont="1" applyFill="1" applyBorder="1" applyAlignment="1" applyProtection="1">
      <alignment horizontal="center" vertical="center"/>
      <protection locked="0"/>
    </xf>
    <xf numFmtId="9" fontId="21" fillId="0" borderId="0" xfId="2" applyFont="1">
      <alignment vertical="center"/>
    </xf>
    <xf numFmtId="9" fontId="4" fillId="0" borderId="0" xfId="0" applyNumberFormat="1" applyFont="1">
      <alignment vertical="center"/>
    </xf>
    <xf numFmtId="0" fontId="7" fillId="0" borderId="0" xfId="0" quotePrefix="1" applyFont="1">
      <alignment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83" fontId="7" fillId="0" borderId="1" xfId="0" applyNumberFormat="1" applyFont="1" applyFill="1" applyBorder="1" applyProtection="1">
      <alignment vertic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0" fontId="35" fillId="0" borderId="1" xfId="5" applyFont="1" applyFill="1" applyBorder="1" applyAlignment="1">
      <alignment vertical="center" wrapText="1"/>
    </xf>
    <xf numFmtId="0" fontId="40" fillId="0" borderId="1" xfId="0" applyFont="1" applyFill="1" applyBorder="1">
      <alignment vertical="center"/>
    </xf>
    <xf numFmtId="3" fontId="4" fillId="6" borderId="1" xfId="0" applyNumberFormat="1" applyFont="1" applyFill="1" applyBorder="1" applyAlignment="1" applyProtection="1">
      <alignment horizontal="center" vertical="center"/>
      <protection hidden="1"/>
    </xf>
    <xf numFmtId="3" fontId="4" fillId="6" borderId="1" xfId="0" applyNumberFormat="1" applyFont="1" applyFill="1" applyBorder="1" applyAlignment="1" applyProtection="1">
      <alignment vertical="center"/>
      <protection hidden="1"/>
    </xf>
    <xf numFmtId="177" fontId="4" fillId="6" borderId="1" xfId="2" applyNumberFormat="1" applyFont="1" applyFill="1" applyBorder="1" applyAlignment="1" applyProtection="1">
      <alignment vertical="center"/>
      <protection hidden="1"/>
    </xf>
    <xf numFmtId="0" fontId="24" fillId="0" borderId="0" xfId="0" applyFont="1">
      <alignment vertical="center"/>
    </xf>
    <xf numFmtId="0" fontId="0" fillId="0" borderId="0" xfId="0">
      <alignment vertical="center"/>
    </xf>
    <xf numFmtId="0" fontId="7" fillId="0" borderId="1" xfId="0" applyFont="1" applyBorder="1">
      <alignment vertical="center"/>
    </xf>
    <xf numFmtId="0" fontId="7" fillId="0" borderId="0" xfId="0" applyFont="1" applyFill="1">
      <alignment vertical="center"/>
    </xf>
    <xf numFmtId="0" fontId="23" fillId="0" borderId="1" xfId="0" applyFont="1" applyBorder="1">
      <alignment vertical="center"/>
    </xf>
    <xf numFmtId="0" fontId="21" fillId="0" borderId="0" xfId="0" applyFont="1" applyFill="1">
      <alignment vertical="center"/>
    </xf>
    <xf numFmtId="0" fontId="7" fillId="9" borderId="1" xfId="0" applyFont="1" applyFill="1" applyBorder="1">
      <alignment vertical="center"/>
    </xf>
    <xf numFmtId="0" fontId="23" fillId="0" borderId="0" xfId="0" applyFont="1" applyFill="1">
      <alignment vertical="center"/>
    </xf>
    <xf numFmtId="0" fontId="7" fillId="0" borderId="12" xfId="0" applyFont="1" applyFill="1" applyBorder="1" applyAlignment="1" applyProtection="1">
      <alignment horizontal="center" vertical="center" shrinkToFit="1"/>
      <protection locked="0"/>
    </xf>
    <xf numFmtId="0" fontId="4" fillId="0" borderId="7" xfId="0" applyFont="1" applyBorder="1">
      <alignment vertical="center"/>
    </xf>
    <xf numFmtId="0" fontId="7" fillId="0" borderId="1" xfId="0" applyFont="1" applyFill="1" applyBorder="1" applyProtection="1">
      <alignment vertical="center"/>
      <protection locked="0"/>
    </xf>
    <xf numFmtId="180" fontId="7" fillId="0" borderId="1" xfId="0" applyNumberFormat="1" applyFont="1" applyFill="1" applyBorder="1" applyAlignment="1" applyProtection="1">
      <alignment horizontal="center" vertical="center"/>
      <protection locked="0"/>
    </xf>
    <xf numFmtId="180" fontId="7" fillId="0" borderId="12" xfId="0" applyNumberFormat="1" applyFont="1" applyFill="1" applyBorder="1" applyAlignment="1" applyProtection="1">
      <alignment horizontal="center" vertical="center"/>
      <protection locked="0"/>
    </xf>
    <xf numFmtId="0" fontId="15" fillId="0" borderId="5" xfId="0" applyFont="1" applyFill="1" applyBorder="1">
      <alignment vertical="center"/>
    </xf>
    <xf numFmtId="14" fontId="7" fillId="0" borderId="1" xfId="0" applyNumberFormat="1" applyFont="1" applyFill="1" applyBorder="1" applyProtection="1">
      <alignment vertical="center"/>
      <protection locked="0"/>
    </xf>
    <xf numFmtId="180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82" fontId="4" fillId="6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 wrapText="1"/>
      <protection locked="0"/>
    </xf>
    <xf numFmtId="3" fontId="4" fillId="0" borderId="1" xfId="1" applyNumberFormat="1" applyFont="1" applyBorder="1" applyProtection="1">
      <alignment vertical="center"/>
      <protection locked="0"/>
    </xf>
    <xf numFmtId="3" fontId="4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4" fillId="0" borderId="0" xfId="0" applyFont="1">
      <alignment vertical="center"/>
    </xf>
    <xf numFmtId="0" fontId="7" fillId="4" borderId="5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40" fillId="0" borderId="0" xfId="0" applyFont="1">
      <alignment vertical="center"/>
    </xf>
    <xf numFmtId="3" fontId="13" fillId="0" borderId="1" xfId="0" applyNumberFormat="1" applyFont="1" applyFill="1" applyBorder="1" applyAlignment="1" applyProtection="1">
      <alignment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</xf>
    <xf numFmtId="0" fontId="1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0" fontId="7" fillId="4" borderId="3" xfId="0" applyNumberFormat="1" applyFont="1" applyFill="1" applyBorder="1" applyAlignment="1" applyProtection="1">
      <alignment horizontal="center" vertical="center" wrapText="1"/>
    </xf>
    <xf numFmtId="0" fontId="7" fillId="4" borderId="5" xfId="0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4" fillId="4" borderId="3" xfId="0" applyFont="1" applyFill="1" applyBorder="1" applyAlignment="1" applyProtection="1">
      <alignment horizontal="center" vertical="center" wrapText="1"/>
    </xf>
    <xf numFmtId="0" fontId="7" fillId="4" borderId="0" xfId="0" applyFont="1" applyFill="1" applyBorder="1" applyAlignment="1" applyProtection="1">
      <alignment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1" fillId="0" borderId="1" xfId="4" applyFont="1" applyFill="1" applyBorder="1">
      <alignment vertical="center"/>
    </xf>
    <xf numFmtId="41" fontId="35" fillId="0" borderId="1" xfId="1" applyFont="1" applyFill="1" applyBorder="1" applyAlignment="1">
      <alignment vertical="center" wrapText="1"/>
    </xf>
    <xf numFmtId="0" fontId="35" fillId="0" borderId="2" xfId="1" applyNumberFormat="1" applyFont="1" applyFill="1" applyBorder="1" applyAlignment="1">
      <alignment vertical="center" wrapText="1"/>
    </xf>
    <xf numFmtId="0" fontId="41" fillId="0" borderId="0" xfId="4" applyFont="1" applyFill="1">
      <alignment vertical="center"/>
    </xf>
    <xf numFmtId="41" fontId="0" fillId="0" borderId="0" xfId="1" applyFont="1" applyFill="1">
      <alignment vertical="center"/>
    </xf>
    <xf numFmtId="179" fontId="7" fillId="0" borderId="1" xfId="0" applyNumberFormat="1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 shrinkToFit="1"/>
      <protection hidden="1"/>
    </xf>
    <xf numFmtId="3" fontId="7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>
      <alignment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3" fontId="7" fillId="0" borderId="1" xfId="0" applyNumberFormat="1" applyFont="1" applyBorder="1" applyProtection="1">
      <alignment vertical="center"/>
      <protection locked="0"/>
    </xf>
    <xf numFmtId="14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shrinkToFit="1"/>
    </xf>
    <xf numFmtId="0" fontId="7" fillId="0" borderId="3" xfId="2" applyNumberFormat="1" applyFont="1" applyBorder="1" applyAlignment="1" applyProtection="1">
      <alignment vertical="center" wrapText="1"/>
      <protection locked="0"/>
    </xf>
    <xf numFmtId="14" fontId="7" fillId="0" borderId="1" xfId="0" applyNumberFormat="1" applyFont="1" applyBorder="1" applyAlignment="1" applyProtection="1">
      <alignment horizontal="center" vertical="center"/>
      <protection locked="0"/>
    </xf>
    <xf numFmtId="177" fontId="7" fillId="0" borderId="1" xfId="2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Protection="1">
      <alignment vertical="center"/>
      <protection locked="0"/>
    </xf>
    <xf numFmtId="0" fontId="7" fillId="0" borderId="3" xfId="2" applyNumberFormat="1" applyFont="1" applyFill="1" applyBorder="1" applyAlignment="1" applyProtection="1">
      <alignment vertical="center" wrapText="1"/>
      <protection locked="0"/>
    </xf>
    <xf numFmtId="14" fontId="7" fillId="0" borderId="1" xfId="0" applyNumberFormat="1" applyFont="1" applyFill="1" applyBorder="1" applyAlignment="1">
      <alignment horizontal="center" vertical="center"/>
    </xf>
    <xf numFmtId="0" fontId="31" fillId="0" borderId="0" xfId="0" applyFont="1" applyFill="1">
      <alignment vertical="center"/>
    </xf>
    <xf numFmtId="0" fontId="58" fillId="0" borderId="0" xfId="0" applyFont="1">
      <alignment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23" fillId="9" borderId="1" xfId="0" applyFont="1" applyFill="1" applyBorder="1">
      <alignment vertical="center"/>
    </xf>
    <xf numFmtId="0" fontId="7" fillId="9" borderId="1" xfId="0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 applyProtection="1">
      <alignment vertical="center"/>
      <protection locked="0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left" vertical="center"/>
      <protection locked="0"/>
    </xf>
    <xf numFmtId="0" fontId="40" fillId="0" borderId="17" xfId="0" quotePrefix="1" applyFont="1" applyFill="1" applyBorder="1">
      <alignment vertical="center"/>
    </xf>
    <xf numFmtId="0" fontId="41" fillId="0" borderId="0" xfId="4" applyFont="1" applyAlignment="1" applyProtection="1">
      <alignment vertical="center" wrapText="1"/>
      <protection locked="0"/>
    </xf>
    <xf numFmtId="0" fontId="8" fillId="0" borderId="0" xfId="0" applyFont="1" applyAlignment="1">
      <alignment vertical="center" wrapText="1"/>
    </xf>
    <xf numFmtId="0" fontId="52" fillId="0" borderId="0" xfId="0" applyFont="1">
      <alignment vertical="center"/>
    </xf>
    <xf numFmtId="0" fontId="25" fillId="0" borderId="0" xfId="0" applyFont="1">
      <alignment vertical="center"/>
    </xf>
    <xf numFmtId="14" fontId="4" fillId="4" borderId="1" xfId="0" applyNumberFormat="1" applyFont="1" applyFill="1" applyBorder="1" applyAlignment="1" applyProtection="1">
      <alignment horizontal="center" vertical="center" wrapText="1"/>
    </xf>
    <xf numFmtId="183" fontId="7" fillId="0" borderId="1" xfId="0" applyNumberFormat="1" applyFont="1" applyBorder="1" applyProtection="1">
      <alignment vertical="center"/>
      <protection locked="0"/>
    </xf>
    <xf numFmtId="0" fontId="37" fillId="0" borderId="0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vertical="center" wrapText="1"/>
      <protection locked="0"/>
    </xf>
    <xf numFmtId="184" fontId="4" fillId="6" borderId="1" xfId="0" applyNumberFormat="1" applyFont="1" applyFill="1" applyBorder="1" applyAlignment="1" applyProtection="1">
      <alignment horizontal="center" vertical="center"/>
      <protection hidden="1"/>
    </xf>
    <xf numFmtId="182" fontId="4" fillId="6" borderId="1" xfId="0" applyNumberFormat="1" applyFont="1" applyFill="1" applyBorder="1" applyAlignment="1" applyProtection="1">
      <alignment horizontal="center" vertical="center"/>
      <protection hidden="1"/>
    </xf>
    <xf numFmtId="183" fontId="4" fillId="6" borderId="1" xfId="1" applyNumberFormat="1" applyFont="1" applyFill="1" applyBorder="1" applyProtection="1">
      <alignment vertical="center"/>
      <protection hidden="1"/>
    </xf>
    <xf numFmtId="177" fontId="4" fillId="6" borderId="1" xfId="2" applyNumberFormat="1" applyFont="1" applyFill="1" applyBorder="1" applyAlignment="1" applyProtection="1">
      <alignment horizontal="center" vertical="center"/>
      <protection hidden="1"/>
    </xf>
    <xf numFmtId="182" fontId="4" fillId="6" borderId="1" xfId="0" applyNumberFormat="1" applyFont="1" applyFill="1" applyBorder="1" applyProtection="1">
      <alignment vertical="center"/>
      <protection hidden="1"/>
    </xf>
    <xf numFmtId="183" fontId="4" fillId="6" borderId="1" xfId="6" applyNumberFormat="1" applyFont="1" applyFill="1" applyBorder="1" applyProtection="1">
      <alignment vertical="center"/>
      <protection hidden="1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40" fillId="0" borderId="0" xfId="0" applyFont="1" applyFill="1">
      <alignment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7" fillId="0" borderId="3" xfId="0" applyFont="1" applyFill="1" applyBorder="1" applyAlignment="1" applyProtection="1">
      <alignment vertical="center" wrapText="1"/>
      <protection locked="0"/>
    </xf>
    <xf numFmtId="3" fontId="7" fillId="0" borderId="1" xfId="1" applyNumberFormat="1" applyFont="1" applyFill="1" applyBorder="1" applyAlignment="1" applyProtection="1">
      <alignment vertical="center" wrapText="1"/>
      <protection locked="0"/>
    </xf>
    <xf numFmtId="9" fontId="7" fillId="0" borderId="1" xfId="1" applyNumberFormat="1" applyFont="1" applyFill="1" applyBorder="1" applyAlignment="1" applyProtection="1">
      <alignment vertical="center" wrapText="1"/>
      <protection locked="0"/>
    </xf>
    <xf numFmtId="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5" fillId="0" borderId="1" xfId="0" applyFont="1" applyFill="1" applyBorder="1" applyProtection="1">
      <alignment vertical="center"/>
      <protection locked="0"/>
    </xf>
    <xf numFmtId="0" fontId="35" fillId="0" borderId="1" xfId="0" applyFont="1" applyFill="1" applyBorder="1" applyAlignment="1" applyProtection="1">
      <alignment horizontal="center" vertical="center"/>
      <protection locked="0"/>
    </xf>
    <xf numFmtId="41" fontId="7" fillId="0" borderId="1" xfId="1" applyFont="1" applyFill="1" applyBorder="1" applyAlignment="1" applyProtection="1">
      <alignment vertical="center" wrapText="1"/>
      <protection locked="0"/>
    </xf>
    <xf numFmtId="41" fontId="13" fillId="0" borderId="1" xfId="1" applyFont="1" applyFill="1" applyBorder="1" applyAlignment="1" applyProtection="1">
      <alignment vertical="center"/>
      <protection locked="0"/>
    </xf>
    <xf numFmtId="0" fontId="30" fillId="6" borderId="1" xfId="4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41" fontId="35" fillId="0" borderId="1" xfId="1" applyFont="1" applyFill="1" applyBorder="1" applyAlignment="1">
      <alignment horizontal="center" vertical="center" wrapText="1"/>
    </xf>
    <xf numFmtId="0" fontId="40" fillId="0" borderId="1" xfId="0" quotePrefix="1" applyFont="1" applyFill="1" applyBorder="1">
      <alignment vertical="center"/>
    </xf>
    <xf numFmtId="0" fontId="0" fillId="0" borderId="0" xfId="0" applyFill="1">
      <alignment vertical="center"/>
    </xf>
    <xf numFmtId="0" fontId="41" fillId="0" borderId="0" xfId="4" applyFont="1" applyFill="1" applyProtection="1">
      <alignment vertical="center"/>
      <protection locked="0"/>
    </xf>
    <xf numFmtId="0" fontId="46" fillId="0" borderId="0" xfId="0" applyFont="1" applyFill="1" applyProtection="1">
      <alignment vertical="center"/>
      <protection locked="0"/>
    </xf>
    <xf numFmtId="0" fontId="53" fillId="0" borderId="0" xfId="4" applyFont="1" applyFill="1" applyProtection="1">
      <alignment vertical="center"/>
      <protection locked="0"/>
    </xf>
    <xf numFmtId="0" fontId="4" fillId="0" borderId="2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8" fillId="0" borderId="0" xfId="0" applyFont="1" applyFill="1" applyAlignment="1">
      <alignment vertical="center" wrapText="1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37" fillId="0" borderId="0" xfId="0" applyFont="1" applyFill="1">
      <alignment vertical="center"/>
    </xf>
    <xf numFmtId="0" fontId="26" fillId="0" borderId="0" xfId="0" applyFont="1" applyFill="1">
      <alignment vertical="center"/>
    </xf>
    <xf numFmtId="0" fontId="11" fillId="0" borderId="0" xfId="4" applyFont="1" applyFill="1" applyAlignment="1" applyProtection="1">
      <alignment horizontal="left" vertical="center" wrapText="1"/>
      <protection locked="0"/>
    </xf>
    <xf numFmtId="0" fontId="12" fillId="0" borderId="0" xfId="4" applyFont="1" applyFill="1" applyProtection="1">
      <alignment vertical="center"/>
      <protection locked="0"/>
    </xf>
    <xf numFmtId="0" fontId="12" fillId="0" borderId="0" xfId="4" applyFont="1" applyFill="1" applyAlignment="1" applyProtection="1">
      <alignment horizontal="left" vertical="center" indent="2"/>
      <protection locked="0"/>
    </xf>
    <xf numFmtId="3" fontId="4" fillId="6" borderId="1" xfId="0" applyNumberFormat="1" applyFont="1" applyFill="1" applyBorder="1" applyProtection="1">
      <alignment vertical="center"/>
      <protection hidden="1"/>
    </xf>
    <xf numFmtId="0" fontId="7" fillId="4" borderId="1" xfId="0" applyFont="1" applyFill="1" applyBorder="1" applyAlignment="1" applyProtection="1">
      <alignment horizontal="center" vertical="center" wrapText="1"/>
    </xf>
    <xf numFmtId="0" fontId="4" fillId="1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1" fillId="0" borderId="0" xfId="4" applyFont="1" applyFill="1" applyAlignment="1" applyProtection="1">
      <alignment vertical="center" wrapText="1"/>
      <protection locked="0"/>
    </xf>
    <xf numFmtId="0" fontId="12" fillId="0" borderId="0" xfId="4" applyFont="1" applyFill="1" applyAlignment="1" applyProtection="1">
      <alignment vertical="center" wrapText="1"/>
      <protection locked="0"/>
    </xf>
    <xf numFmtId="0" fontId="11" fillId="0" borderId="0" xfId="4" applyFont="1" applyFill="1" applyAlignment="1" applyProtection="1">
      <alignment vertical="center" wrapText="1"/>
      <protection locked="0"/>
    </xf>
    <xf numFmtId="0" fontId="7" fillId="0" borderId="0" xfId="0" applyFont="1" applyFill="1" applyAlignment="1" applyProtection="1">
      <alignment horizontal="left" vertical="center" wrapText="1" indent="1"/>
      <protection locked="0"/>
    </xf>
    <xf numFmtId="0" fontId="15" fillId="0" borderId="0" xfId="0" applyFont="1" applyFill="1" applyAlignment="1">
      <alignment horizontal="left" vertical="center" wrapText="1" indent="1"/>
    </xf>
    <xf numFmtId="0" fontId="4" fillId="0" borderId="33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 applyProtection="1">
      <alignment vertical="center" wrapText="1"/>
      <protection locked="0"/>
    </xf>
    <xf numFmtId="0" fontId="4" fillId="0" borderId="0" xfId="0" applyFont="1" applyFill="1" applyProtection="1">
      <alignment vertical="center"/>
      <protection locked="0"/>
    </xf>
    <xf numFmtId="0" fontId="13" fillId="0" borderId="1" xfId="5" applyFont="1" applyFill="1" applyBorder="1" applyAlignment="1">
      <alignment horizontal="left" vertical="center" wrapText="1"/>
    </xf>
    <xf numFmtId="41" fontId="13" fillId="0" borderId="1" xfId="1" applyFont="1" applyFill="1" applyBorder="1" applyProtection="1">
      <alignment vertical="center"/>
    </xf>
    <xf numFmtId="0" fontId="7" fillId="4" borderId="5" xfId="0" applyFont="1" applyFill="1" applyBorder="1" applyAlignment="1" applyProtection="1">
      <alignment horizontal="center" vertical="center" wrapText="1"/>
    </xf>
    <xf numFmtId="0" fontId="17" fillId="0" borderId="0" xfId="0" applyFont="1" applyAlignment="1">
      <alignment vertical="center" wrapText="1"/>
    </xf>
    <xf numFmtId="0" fontId="12" fillId="0" borderId="0" xfId="4" applyFont="1" applyFill="1" applyAlignment="1" applyProtection="1">
      <alignment vertical="center" wrapText="1"/>
      <protection locked="0"/>
    </xf>
    <xf numFmtId="0" fontId="15" fillId="0" borderId="1" xfId="0" applyFont="1" applyBorder="1">
      <alignment vertical="center"/>
    </xf>
    <xf numFmtId="14" fontId="7" fillId="4" borderId="1" xfId="0" applyNumberFormat="1" applyFont="1" applyFill="1" applyBorder="1" applyAlignment="1">
      <alignment horizontal="center" vertical="center" wrapText="1"/>
    </xf>
    <xf numFmtId="0" fontId="13" fillId="0" borderId="2" xfId="5" applyFont="1" applyFill="1" applyBorder="1" applyAlignment="1">
      <alignment vertical="center"/>
    </xf>
    <xf numFmtId="0" fontId="13" fillId="0" borderId="1" xfId="5" applyFont="1" applyFill="1" applyBorder="1" applyAlignment="1">
      <alignment vertical="center"/>
    </xf>
    <xf numFmtId="9" fontId="13" fillId="0" borderId="2" xfId="1" applyNumberFormat="1" applyFont="1" applyFill="1" applyBorder="1" applyAlignment="1">
      <alignment horizontal="left" vertical="center"/>
    </xf>
    <xf numFmtId="0" fontId="13" fillId="0" borderId="1" xfId="1" applyNumberFormat="1" applyFont="1" applyFill="1" applyBorder="1" applyAlignment="1">
      <alignment vertical="center" wrapText="1"/>
    </xf>
    <xf numFmtId="0" fontId="13" fillId="0" borderId="1" xfId="5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2" fillId="0" borderId="1" xfId="4" applyFont="1" applyFill="1" applyBorder="1">
      <alignment vertical="center"/>
    </xf>
    <xf numFmtId="0" fontId="13" fillId="0" borderId="17" xfId="5" applyFont="1" applyFill="1" applyBorder="1" applyAlignment="1">
      <alignment vertical="center" wrapText="1"/>
    </xf>
    <xf numFmtId="0" fontId="7" fillId="0" borderId="1" xfId="0" applyFont="1" applyFill="1" applyBorder="1">
      <alignment vertical="center"/>
    </xf>
    <xf numFmtId="0" fontId="40" fillId="0" borderId="1" xfId="0" applyFont="1" applyFill="1" applyBorder="1" applyAlignment="1">
      <alignment horizontal="center" vertical="center"/>
    </xf>
    <xf numFmtId="0" fontId="35" fillId="0" borderId="2" xfId="5" applyFont="1" applyFill="1" applyBorder="1" applyAlignment="1">
      <alignment horizontal="center" vertical="center" wrapText="1"/>
    </xf>
    <xf numFmtId="0" fontId="35" fillId="0" borderId="6" xfId="5" applyFont="1" applyFill="1" applyBorder="1" applyAlignment="1">
      <alignment horizontal="center" vertical="center" wrapText="1"/>
    </xf>
    <xf numFmtId="0" fontId="35" fillId="0" borderId="17" xfId="5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/>
    </xf>
    <xf numFmtId="0" fontId="40" fillId="0" borderId="17" xfId="0" applyFont="1" applyFill="1" applyBorder="1" applyAlignment="1">
      <alignment horizontal="center" vertical="center"/>
    </xf>
    <xf numFmtId="0" fontId="40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1" fillId="0" borderId="2" xfId="4" applyFont="1" applyFill="1" applyBorder="1" applyAlignment="1">
      <alignment horizontal="center" vertical="center"/>
    </xf>
    <xf numFmtId="0" fontId="41" fillId="0" borderId="17" xfId="4" applyFont="1" applyFill="1" applyBorder="1" applyAlignment="1">
      <alignment horizontal="center" vertical="center"/>
    </xf>
    <xf numFmtId="0" fontId="41" fillId="0" borderId="6" xfId="4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0" fillId="0" borderId="17" xfId="0" applyFont="1" applyFill="1" applyBorder="1">
      <alignment vertical="center"/>
    </xf>
    <xf numFmtId="0" fontId="40" fillId="0" borderId="6" xfId="0" applyFont="1" applyFill="1" applyBorder="1">
      <alignment vertical="center"/>
    </xf>
    <xf numFmtId="0" fontId="41" fillId="0" borderId="9" xfId="4" applyFont="1" applyFill="1" applyBorder="1" applyAlignment="1">
      <alignment horizontal="center" vertical="center" wrapText="1"/>
    </xf>
    <xf numFmtId="0" fontId="41" fillId="0" borderId="11" xfId="4" applyFont="1" applyFill="1" applyBorder="1" applyAlignment="1">
      <alignment horizontal="center" vertical="center" wrapText="1"/>
    </xf>
    <xf numFmtId="0" fontId="41" fillId="0" borderId="8" xfId="4" applyFont="1" applyFill="1" applyBorder="1" applyAlignment="1">
      <alignment horizontal="center" vertical="center" wrapText="1"/>
    </xf>
    <xf numFmtId="0" fontId="41" fillId="0" borderId="23" xfId="4" applyFont="1" applyFill="1" applyBorder="1" applyAlignment="1">
      <alignment horizontal="center" vertical="center" wrapText="1"/>
    </xf>
    <xf numFmtId="0" fontId="35" fillId="0" borderId="9" xfId="5" applyFont="1" applyFill="1" applyBorder="1" applyAlignment="1">
      <alignment horizontal="center" vertical="center"/>
    </xf>
    <xf numFmtId="0" fontId="35" fillId="0" borderId="11" xfId="5" applyFont="1" applyFill="1" applyBorder="1" applyAlignment="1">
      <alignment horizontal="center" vertical="center"/>
    </xf>
    <xf numFmtId="0" fontId="35" fillId="0" borderId="7" xfId="5" applyFont="1" applyFill="1" applyBorder="1" applyAlignment="1">
      <alignment horizontal="center" vertical="center"/>
    </xf>
    <xf numFmtId="0" fontId="35" fillId="0" borderId="20" xfId="5" applyFont="1" applyFill="1" applyBorder="1" applyAlignment="1">
      <alignment horizontal="center" vertical="center"/>
    </xf>
    <xf numFmtId="0" fontId="35" fillId="0" borderId="8" xfId="5" applyFont="1" applyFill="1" applyBorder="1" applyAlignment="1">
      <alignment horizontal="center" vertical="center"/>
    </xf>
    <xf numFmtId="0" fontId="35" fillId="0" borderId="23" xfId="5" applyFont="1" applyFill="1" applyBorder="1" applyAlignment="1">
      <alignment horizontal="center" vertical="center"/>
    </xf>
    <xf numFmtId="0" fontId="41" fillId="0" borderId="7" xfId="4" applyFont="1" applyFill="1" applyBorder="1" applyAlignment="1">
      <alignment horizontal="center" vertical="center" wrapText="1"/>
    </xf>
    <xf numFmtId="0" fontId="41" fillId="0" borderId="20" xfId="4" applyFont="1" applyFill="1" applyBorder="1" applyAlignment="1">
      <alignment horizontal="center" vertical="center" wrapText="1"/>
    </xf>
    <xf numFmtId="0" fontId="35" fillId="0" borderId="1" xfId="5" applyFont="1" applyFill="1" applyBorder="1" applyAlignment="1">
      <alignment horizontal="center" vertical="center"/>
    </xf>
    <xf numFmtId="0" fontId="41" fillId="0" borderId="9" xfId="4" applyFont="1" applyFill="1" applyBorder="1" applyAlignment="1">
      <alignment horizontal="center" vertical="center"/>
    </xf>
    <xf numFmtId="0" fontId="41" fillId="0" borderId="11" xfId="4" applyFont="1" applyFill="1" applyBorder="1" applyAlignment="1">
      <alignment horizontal="center" vertical="center"/>
    </xf>
    <xf numFmtId="0" fontId="41" fillId="0" borderId="7" xfId="4" applyFont="1" applyFill="1" applyBorder="1" applyAlignment="1">
      <alignment horizontal="center" vertical="center"/>
    </xf>
    <xf numFmtId="0" fontId="41" fillId="0" borderId="20" xfId="4" applyFont="1" applyFill="1" applyBorder="1" applyAlignment="1">
      <alignment horizontal="center" vertical="center"/>
    </xf>
    <xf numFmtId="0" fontId="41" fillId="0" borderId="8" xfId="4" applyFont="1" applyFill="1" applyBorder="1" applyAlignment="1">
      <alignment horizontal="center" vertical="center"/>
    </xf>
    <xf numFmtId="0" fontId="41" fillId="0" borderId="23" xfId="4" applyFont="1" applyFill="1" applyBorder="1" applyAlignment="1">
      <alignment horizontal="center" vertical="center"/>
    </xf>
    <xf numFmtId="0" fontId="35" fillId="0" borderId="9" xfId="5" applyFont="1" applyFill="1" applyBorder="1" applyAlignment="1">
      <alignment horizontal="center" vertical="center" wrapText="1"/>
    </xf>
    <xf numFmtId="0" fontId="35" fillId="0" borderId="11" xfId="5" applyFont="1" applyFill="1" applyBorder="1" applyAlignment="1">
      <alignment horizontal="center" vertical="center" wrapText="1"/>
    </xf>
    <xf numFmtId="0" fontId="35" fillId="0" borderId="7" xfId="5" applyFont="1" applyFill="1" applyBorder="1" applyAlignment="1">
      <alignment horizontal="center" vertical="center" wrapText="1"/>
    </xf>
    <xf numFmtId="0" fontId="35" fillId="0" borderId="20" xfId="5" applyFont="1" applyFill="1" applyBorder="1" applyAlignment="1">
      <alignment horizontal="center" vertical="center" wrapText="1"/>
    </xf>
    <xf numFmtId="0" fontId="35" fillId="0" borderId="8" xfId="5" applyFont="1" applyFill="1" applyBorder="1" applyAlignment="1">
      <alignment horizontal="center" vertical="center" wrapText="1"/>
    </xf>
    <xf numFmtId="0" fontId="35" fillId="0" borderId="23" xfId="5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35" fillId="0" borderId="10" xfId="5" applyFont="1" applyFill="1" applyBorder="1" applyAlignment="1">
      <alignment horizontal="center" vertical="center" wrapText="1"/>
    </xf>
    <xf numFmtId="0" fontId="35" fillId="0" borderId="0" xfId="5" applyFont="1" applyFill="1" applyBorder="1" applyAlignment="1">
      <alignment horizontal="center" vertical="center" wrapText="1"/>
    </xf>
    <xf numFmtId="0" fontId="35" fillId="0" borderId="13" xfId="5" applyFont="1" applyFill="1" applyBorder="1" applyAlignment="1">
      <alignment horizontal="center" vertical="center" wrapText="1"/>
    </xf>
    <xf numFmtId="0" fontId="35" fillId="0" borderId="1" xfId="5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1" fillId="0" borderId="0" xfId="4" applyFont="1" applyFill="1" applyAlignment="1" applyProtection="1">
      <alignment vertical="center" wrapText="1"/>
      <protection locked="0"/>
    </xf>
    <xf numFmtId="0" fontId="12" fillId="0" borderId="0" xfId="4" applyFont="1" applyFill="1" applyAlignment="1" applyProtection="1">
      <alignment vertical="center" wrapText="1"/>
      <protection locked="0"/>
    </xf>
    <xf numFmtId="0" fontId="12" fillId="0" borderId="0" xfId="4" applyFont="1" applyFill="1" applyProtection="1">
      <alignment vertical="center"/>
      <protection locked="0"/>
    </xf>
    <xf numFmtId="0" fontId="43" fillId="0" borderId="0" xfId="4" applyFont="1" applyFill="1" applyAlignment="1" applyProtection="1">
      <alignment vertical="center" wrapText="1"/>
      <protection locked="0"/>
    </xf>
    <xf numFmtId="0" fontId="46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Protection="1">
      <alignment vertical="center"/>
      <protection locked="0"/>
    </xf>
    <xf numFmtId="0" fontId="41" fillId="0" borderId="0" xfId="4" applyFont="1" applyFill="1" applyAlignment="1" applyProtection="1">
      <alignment horizontal="left" vertical="center" wrapText="1"/>
      <protection locked="0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14" fontId="38" fillId="0" borderId="3" xfId="0" applyNumberFormat="1" applyFont="1" applyFill="1" applyBorder="1" applyAlignment="1">
      <alignment horizontal="left" vertical="center" wrapText="1"/>
    </xf>
    <xf numFmtId="0" fontId="38" fillId="0" borderId="4" xfId="0" applyFont="1" applyFill="1" applyBorder="1" applyAlignment="1">
      <alignment horizontal="left" vertical="center" wrapText="1"/>
    </xf>
    <xf numFmtId="0" fontId="38" fillId="0" borderId="5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3" fillId="0" borderId="0" xfId="4" applyFont="1" applyFill="1" applyAlignment="1" applyProtection="1">
      <alignment horizontal="left" vertical="center" wrapText="1"/>
      <protection locked="0"/>
    </xf>
    <xf numFmtId="0" fontId="12" fillId="0" borderId="0" xfId="4" applyFont="1" applyFill="1" applyAlignment="1" applyProtection="1">
      <alignment horizontal="left" vertical="center" wrapText="1"/>
      <protection locked="0"/>
    </xf>
    <xf numFmtId="0" fontId="4" fillId="0" borderId="7" xfId="0" applyFont="1" applyFill="1" applyBorder="1" applyAlignment="1" applyProtection="1">
      <alignment vertical="center" wrapText="1"/>
      <protection locked="0"/>
    </xf>
    <xf numFmtId="0" fontId="4" fillId="0" borderId="0" xfId="0" applyFont="1" applyFill="1" applyAlignment="1" applyProtection="1">
      <alignment vertical="center" wrapText="1"/>
      <protection locked="0"/>
    </xf>
    <xf numFmtId="0" fontId="4" fillId="0" borderId="20" xfId="0" applyFont="1" applyFill="1" applyBorder="1" applyAlignment="1" applyProtection="1">
      <alignment vertical="center" wrapText="1"/>
      <protection locked="0"/>
    </xf>
    <xf numFmtId="0" fontId="38" fillId="0" borderId="7" xfId="0" applyFont="1" applyFill="1" applyBorder="1" applyAlignment="1" applyProtection="1">
      <alignment vertical="center" wrapText="1"/>
      <protection locked="0"/>
    </xf>
    <xf numFmtId="0" fontId="38" fillId="0" borderId="0" xfId="0" applyFont="1" applyFill="1" applyAlignment="1" applyProtection="1">
      <alignment vertical="center" wrapText="1"/>
      <protection locked="0"/>
    </xf>
    <xf numFmtId="0" fontId="38" fillId="0" borderId="20" xfId="0" applyFont="1" applyFill="1" applyBorder="1" applyAlignment="1" applyProtection="1">
      <alignment vertical="center" wrapText="1"/>
      <protection locked="0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2" fillId="0" borderId="7" xfId="0" applyFont="1" applyFill="1" applyBorder="1" applyAlignment="1" applyProtection="1">
      <alignment horizontal="left" vertical="center" wrapText="1"/>
      <protection locked="0"/>
    </xf>
    <xf numFmtId="0" fontId="42" fillId="0" borderId="0" xfId="0" applyFont="1" applyFill="1" applyAlignment="1" applyProtection="1">
      <alignment horizontal="left" vertical="center" wrapText="1"/>
      <protection locked="0"/>
    </xf>
    <xf numFmtId="0" fontId="42" fillId="0" borderId="20" xfId="0" applyFont="1" applyFill="1" applyBorder="1" applyAlignment="1" applyProtection="1">
      <alignment horizontal="left" vertical="center" wrapText="1"/>
      <protection locked="0"/>
    </xf>
    <xf numFmtId="0" fontId="4" fillId="0" borderId="7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4" fillId="0" borderId="20" xfId="0" applyFont="1" applyFill="1" applyBorder="1" applyAlignment="1" applyProtection="1">
      <alignment horizontal="left" vertical="center" wrapText="1"/>
      <protection locked="0"/>
    </xf>
    <xf numFmtId="0" fontId="38" fillId="0" borderId="7" xfId="0" applyFont="1" applyFill="1" applyBorder="1" applyAlignment="1" applyProtection="1">
      <alignment horizontal="left" vertical="center" wrapText="1"/>
      <protection locked="0"/>
    </xf>
    <xf numFmtId="0" fontId="38" fillId="0" borderId="0" xfId="0" applyFont="1" applyFill="1" applyAlignment="1" applyProtection="1">
      <alignment horizontal="left" vertical="center" wrapText="1"/>
      <protection locked="0"/>
    </xf>
    <xf numFmtId="0" fontId="38" fillId="0" borderId="20" xfId="0" applyFont="1" applyFill="1" applyBorder="1" applyAlignment="1" applyProtection="1">
      <alignment horizontal="left" vertical="center" wrapText="1"/>
      <protection locked="0"/>
    </xf>
    <xf numFmtId="0" fontId="4" fillId="0" borderId="1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60" fillId="0" borderId="7" xfId="0" applyFont="1" applyFill="1" applyBorder="1" applyAlignment="1" applyProtection="1">
      <alignment vertical="center" wrapText="1"/>
      <protection locked="0"/>
    </xf>
    <xf numFmtId="0" fontId="60" fillId="0" borderId="0" xfId="0" applyFont="1" applyFill="1" applyAlignment="1" applyProtection="1">
      <alignment vertical="center" wrapText="1"/>
      <protection locked="0"/>
    </xf>
    <xf numFmtId="0" fontId="60" fillId="0" borderId="20" xfId="0" applyFont="1" applyFill="1" applyBorder="1" applyAlignment="1" applyProtection="1">
      <alignment vertical="center" wrapText="1"/>
      <protection locked="0"/>
    </xf>
    <xf numFmtId="0" fontId="4" fillId="0" borderId="8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38" fillId="0" borderId="8" xfId="0" applyFont="1" applyFill="1" applyBorder="1" applyAlignment="1">
      <alignment horizontal="left" vertical="center" wrapText="1"/>
    </xf>
    <xf numFmtId="0" fontId="38" fillId="0" borderId="13" xfId="0" applyFont="1" applyFill="1" applyBorder="1" applyAlignment="1">
      <alignment horizontal="left" vertical="center" wrapText="1"/>
    </xf>
    <xf numFmtId="0" fontId="38" fillId="0" borderId="23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 applyProtection="1">
      <alignment vertical="center" wrapText="1"/>
      <protection locked="0"/>
    </xf>
    <xf numFmtId="0" fontId="4" fillId="0" borderId="13" xfId="0" applyFont="1" applyFill="1" applyBorder="1" applyAlignment="1" applyProtection="1">
      <alignment vertical="center" wrapText="1"/>
      <protection locked="0"/>
    </xf>
    <xf numFmtId="0" fontId="4" fillId="0" borderId="23" xfId="0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0" fillId="0" borderId="13" xfId="0" applyFont="1" applyFill="1" applyBorder="1" applyAlignment="1">
      <alignment horizontal="left" vertical="center" wrapText="1"/>
    </xf>
    <xf numFmtId="0" fontId="40" fillId="0" borderId="23" xfId="0" applyFont="1" applyFill="1" applyBorder="1" applyAlignment="1">
      <alignment horizontal="left" vertical="center" wrapText="1"/>
    </xf>
    <xf numFmtId="0" fontId="38" fillId="0" borderId="29" xfId="0" applyFont="1" applyFill="1" applyBorder="1" applyAlignment="1">
      <alignment horizontal="left" vertical="center" wrapText="1"/>
    </xf>
    <xf numFmtId="0" fontId="38" fillId="0" borderId="30" xfId="0" applyFont="1" applyFill="1" applyBorder="1" applyAlignment="1">
      <alignment horizontal="left" vertical="center" wrapText="1"/>
    </xf>
    <xf numFmtId="0" fontId="38" fillId="0" borderId="35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0" fontId="38" fillId="0" borderId="33" xfId="0" applyFont="1" applyFill="1" applyBorder="1" applyAlignment="1">
      <alignment horizontal="left" vertical="center" wrapText="1"/>
    </xf>
    <xf numFmtId="0" fontId="38" fillId="0" borderId="0" xfId="0" applyFont="1" applyFill="1" applyAlignment="1">
      <alignment horizontal="left" vertical="center" wrapText="1"/>
    </xf>
    <xf numFmtId="0" fontId="38" fillId="0" borderId="34" xfId="0" applyFont="1" applyFill="1" applyBorder="1" applyAlignment="1">
      <alignment horizontal="left" vertical="center" wrapText="1"/>
    </xf>
    <xf numFmtId="0" fontId="38" fillId="0" borderId="1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20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23" xfId="0" applyFont="1" applyFill="1" applyBorder="1" applyAlignment="1">
      <alignment horizontal="left" vertical="center"/>
    </xf>
    <xf numFmtId="0" fontId="51" fillId="0" borderId="0" xfId="4" applyFont="1" applyAlignment="1" applyProtection="1">
      <alignment vertical="center" wrapText="1"/>
      <protection locked="0"/>
    </xf>
    <xf numFmtId="0" fontId="11" fillId="0" borderId="0" xfId="4" applyFont="1" applyFill="1" applyAlignment="1" applyProtection="1">
      <alignment vertical="center" wrapText="1"/>
      <protection locked="0"/>
    </xf>
    <xf numFmtId="0" fontId="11" fillId="0" borderId="0" xfId="4" applyFont="1" applyFill="1" applyAlignment="1" applyProtection="1">
      <alignment horizontal="left" vertical="center"/>
      <protection locked="0"/>
    </xf>
    <xf numFmtId="0" fontId="4" fillId="0" borderId="36" xfId="0" applyFont="1" applyFill="1" applyBorder="1" applyAlignment="1">
      <alignment horizontal="left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4" fillId="0" borderId="0" xfId="0" applyFont="1" applyFill="1" applyAlignment="1" applyProtection="1">
      <alignment horizontal="left" vertical="center" wrapText="1" indent="1"/>
      <protection locked="0"/>
    </xf>
    <xf numFmtId="0" fontId="38" fillId="0" borderId="0" xfId="0" applyFont="1" applyFill="1" applyAlignment="1" applyProtection="1">
      <alignment horizontal="left" vertical="center" wrapText="1" indent="1"/>
      <protection locked="0"/>
    </xf>
    <xf numFmtId="0" fontId="37" fillId="0" borderId="0" xfId="0" applyFont="1" applyFill="1" applyAlignment="1">
      <alignment horizontal="left" vertical="center" wrapText="1" indent="1"/>
    </xf>
    <xf numFmtId="0" fontId="40" fillId="0" borderId="0" xfId="0" applyFont="1" applyFill="1" applyAlignment="1">
      <alignment horizontal="left" vertical="center" wrapText="1" indent="1"/>
    </xf>
    <xf numFmtId="0" fontId="7" fillId="0" borderId="0" xfId="0" applyFont="1" applyFill="1" applyAlignment="1" applyProtection="1">
      <alignment horizontal="left" vertical="center" wrapText="1" indent="1"/>
      <protection locked="0"/>
    </xf>
    <xf numFmtId="0" fontId="15" fillId="0" borderId="0" xfId="0" applyFont="1" applyFill="1" applyAlignment="1">
      <alignment horizontal="left" vertical="center" wrapText="1" indent="1"/>
    </xf>
    <xf numFmtId="0" fontId="8" fillId="0" borderId="0" xfId="0" applyFont="1" applyFill="1" applyAlignment="1" applyProtection="1">
      <alignment horizontal="left" vertical="center" wrapText="1" indent="1"/>
      <protection locked="0"/>
    </xf>
    <xf numFmtId="0" fontId="16" fillId="0" borderId="0" xfId="0" applyFont="1" applyFill="1" applyAlignment="1">
      <alignment horizontal="left" vertical="center" wrapText="1" indent="1"/>
    </xf>
    <xf numFmtId="0" fontId="41" fillId="0" borderId="0" xfId="4" applyFont="1" applyFill="1" applyAlignment="1" applyProtection="1">
      <alignment horizontal="left" vertical="center"/>
      <protection locked="0"/>
    </xf>
    <xf numFmtId="0" fontId="47" fillId="0" borderId="0" xfId="4" applyFont="1" applyFill="1" applyAlignment="1" applyProtection="1">
      <alignment vertical="center" wrapText="1"/>
      <protection locked="0"/>
    </xf>
    <xf numFmtId="0" fontId="13" fillId="0" borderId="0" xfId="4" applyFont="1" applyFill="1" applyAlignment="1" applyProtection="1">
      <alignment vertical="center" wrapText="1"/>
      <protection locked="0"/>
    </xf>
    <xf numFmtId="0" fontId="14" fillId="0" borderId="0" xfId="0" applyFont="1" applyFill="1" applyAlignment="1" applyProtection="1">
      <alignment horizontal="left" vertical="center" wrapText="1" indent="1"/>
      <protection locked="0"/>
    </xf>
    <xf numFmtId="0" fontId="20" fillId="0" borderId="0" xfId="0" applyFont="1" applyFill="1" applyAlignment="1">
      <alignment horizontal="left" vertical="center" wrapText="1" indent="1"/>
    </xf>
    <xf numFmtId="0" fontId="13" fillId="0" borderId="0" xfId="0" applyFont="1" applyFill="1" applyAlignment="1" applyProtection="1">
      <alignment horizontal="left" vertical="center" wrapText="1" indent="1"/>
      <protection locked="0"/>
    </xf>
    <xf numFmtId="0" fontId="7" fillId="0" borderId="0" xfId="0" applyFont="1" applyFill="1" applyAlignment="1" applyProtection="1">
      <alignment horizontal="left" vertical="center" wrapText="1"/>
      <protection locked="0"/>
    </xf>
    <xf numFmtId="0" fontId="19" fillId="0" borderId="0" xfId="0" applyFont="1" applyFill="1" applyAlignment="1" applyProtection="1">
      <alignment horizontal="left" vertical="center" wrapText="1" indent="1"/>
      <protection locked="0"/>
    </xf>
    <xf numFmtId="0" fontId="49" fillId="0" borderId="0" xfId="0" applyFont="1" applyFill="1" applyAlignment="1" applyProtection="1">
      <alignment horizontal="left" vertical="center" wrapText="1" indent="1"/>
      <protection locked="0"/>
    </xf>
    <xf numFmtId="0" fontId="39" fillId="0" borderId="0" xfId="0" applyFont="1" applyFill="1" applyAlignment="1" applyProtection="1">
      <alignment horizontal="left" vertical="center" wrapText="1" indent="1"/>
      <protection locked="0"/>
    </xf>
    <xf numFmtId="0" fontId="50" fillId="0" borderId="0" xfId="0" applyFont="1" applyFill="1" applyAlignment="1">
      <alignment horizontal="left" vertical="center" wrapText="1" indent="1"/>
    </xf>
    <xf numFmtId="0" fontId="12" fillId="0" borderId="0" xfId="4" applyFont="1" applyFill="1" applyAlignment="1" applyProtection="1">
      <alignment horizontal="left" vertical="center"/>
      <protection locked="0"/>
    </xf>
    <xf numFmtId="0" fontId="12" fillId="0" borderId="0" xfId="4" applyFont="1" applyFill="1" applyAlignment="1" applyProtection="1">
      <alignment horizontal="left" vertical="center" wrapText="1" indent="1"/>
      <protection locked="0"/>
    </xf>
    <xf numFmtId="0" fontId="12" fillId="0" borderId="0" xfId="4" quotePrefix="1" applyFont="1" applyFill="1" applyAlignment="1" applyProtection="1">
      <alignment horizontal="left" vertical="center" wrapText="1" indent="1"/>
      <protection locked="0"/>
    </xf>
    <xf numFmtId="0" fontId="21" fillId="0" borderId="0" xfId="0" applyFont="1" applyFill="1" applyAlignment="1">
      <alignment horizontal="center" vertical="center"/>
    </xf>
    <xf numFmtId="0" fontId="12" fillId="0" borderId="0" xfId="4" quotePrefix="1" applyFont="1" applyFill="1" applyAlignment="1" applyProtection="1">
      <alignment horizontal="left" vertical="center"/>
      <protection locked="0"/>
    </xf>
    <xf numFmtId="0" fontId="41" fillId="0" borderId="0" xfId="4" applyFont="1" applyAlignment="1" applyProtection="1">
      <alignment vertical="center" wrapText="1"/>
      <protection locked="0"/>
    </xf>
    <xf numFmtId="0" fontId="43" fillId="0" borderId="0" xfId="4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left" vertical="center" wrapText="1" indent="1"/>
      <protection locked="0"/>
    </xf>
    <xf numFmtId="0" fontId="38" fillId="0" borderId="0" xfId="0" applyFont="1" applyAlignment="1" applyProtection="1">
      <alignment horizontal="left" vertical="center" wrapText="1" indent="1"/>
      <protection locked="0"/>
    </xf>
    <xf numFmtId="0" fontId="37" fillId="0" borderId="0" xfId="0" applyFont="1" applyAlignment="1">
      <alignment horizontal="left" vertical="center" wrapText="1" indent="1"/>
    </xf>
    <xf numFmtId="0" fontId="7" fillId="0" borderId="0" xfId="0" applyFont="1" applyAlignment="1" applyProtection="1">
      <alignment horizontal="left" vertical="center" wrapText="1" indent="1"/>
      <protection locked="0"/>
    </xf>
    <xf numFmtId="0" fontId="16" fillId="6" borderId="1" xfId="0" applyFont="1" applyFill="1" applyBorder="1" applyAlignment="1">
      <alignment horizontal="left" vertical="center"/>
    </xf>
    <xf numFmtId="0" fontId="16" fillId="6" borderId="3" xfId="0" applyFont="1" applyFill="1" applyBorder="1" applyAlignment="1">
      <alignment horizontal="left" vertical="center"/>
    </xf>
    <xf numFmtId="0" fontId="16" fillId="6" borderId="4" xfId="0" applyFont="1" applyFill="1" applyBorder="1" applyAlignment="1">
      <alignment horizontal="left" vertical="center"/>
    </xf>
    <xf numFmtId="0" fontId="16" fillId="6" borderId="5" xfId="0" applyFont="1" applyFill="1" applyBorder="1" applyAlignment="1">
      <alignment horizontal="left" vertical="center"/>
    </xf>
    <xf numFmtId="0" fontId="7" fillId="4" borderId="2" xfId="0" applyFont="1" applyFill="1" applyBorder="1" applyAlignment="1" applyProtection="1">
      <alignment horizontal="center" vertical="center" wrapText="1"/>
    </xf>
    <xf numFmtId="0" fontId="7" fillId="4" borderId="6" xfId="0" applyFont="1" applyFill="1" applyBorder="1" applyAlignment="1" applyProtection="1">
      <alignment horizontal="center" vertical="center" wrapText="1"/>
    </xf>
    <xf numFmtId="0" fontId="7" fillId="4" borderId="3" xfId="0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 applyProtection="1">
      <alignment horizontal="center" vertical="center" wrapText="1"/>
    </xf>
    <xf numFmtId="0" fontId="7" fillId="4" borderId="8" xfId="0" applyFont="1" applyFill="1" applyBorder="1" applyAlignment="1" applyProtection="1">
      <alignment horizontal="center" vertical="center" wrapText="1"/>
    </xf>
    <xf numFmtId="0" fontId="7" fillId="4" borderId="23" xfId="0" applyFont="1" applyFill="1" applyBorder="1" applyAlignment="1" applyProtection="1">
      <alignment horizontal="center" vertical="center" wrapText="1"/>
    </xf>
    <xf numFmtId="0" fontId="7" fillId="4" borderId="3" xfId="3" applyFont="1" applyFill="1" applyBorder="1" applyAlignment="1" applyProtection="1">
      <alignment horizontal="center" vertical="center" wrapText="1"/>
    </xf>
    <xf numFmtId="0" fontId="7" fillId="4" borderId="4" xfId="3" applyFont="1" applyFill="1" applyBorder="1" applyAlignment="1" applyProtection="1">
      <alignment horizontal="center" vertical="center" wrapText="1"/>
    </xf>
    <xf numFmtId="0" fontId="7" fillId="4" borderId="5" xfId="3" applyFont="1" applyFill="1" applyBorder="1" applyAlignment="1" applyProtection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0" fontId="23" fillId="4" borderId="3" xfId="0" applyFont="1" applyFill="1" applyBorder="1" applyAlignment="1" applyProtection="1">
      <alignment horizontal="center" vertical="center" wrapText="1"/>
    </xf>
    <xf numFmtId="0" fontId="7" fillId="4" borderId="3" xfId="0" applyNumberFormat="1" applyFont="1" applyFill="1" applyBorder="1" applyAlignment="1" applyProtection="1">
      <alignment horizontal="center" vertical="center" wrapText="1"/>
    </xf>
    <xf numFmtId="0" fontId="7" fillId="4" borderId="4" xfId="0" applyNumberFormat="1" applyFont="1" applyFill="1" applyBorder="1" applyAlignment="1" applyProtection="1">
      <alignment horizontal="center" vertical="center" wrapText="1"/>
    </xf>
    <xf numFmtId="0" fontId="7" fillId="4" borderId="5" xfId="0" applyNumberFormat="1" applyFont="1" applyFill="1" applyBorder="1" applyAlignment="1" applyProtection="1">
      <alignment horizontal="center" vertical="center" wrapText="1"/>
    </xf>
    <xf numFmtId="0" fontId="7" fillId="4" borderId="9" xfId="0" applyNumberFormat="1" applyFont="1" applyFill="1" applyBorder="1" applyAlignment="1" applyProtection="1">
      <alignment horizontal="center" vertical="center" wrapText="1"/>
    </xf>
    <xf numFmtId="0" fontId="7" fillId="4" borderId="10" xfId="0" applyNumberFormat="1" applyFont="1" applyFill="1" applyBorder="1" applyAlignment="1" applyProtection="1">
      <alignment horizontal="center" vertical="center" wrapText="1"/>
    </xf>
    <xf numFmtId="0" fontId="7" fillId="4" borderId="11" xfId="0" applyNumberFormat="1" applyFont="1" applyFill="1" applyBorder="1" applyAlignment="1" applyProtection="1">
      <alignment horizontal="center" vertical="center" wrapText="1"/>
    </xf>
    <xf numFmtId="0" fontId="7" fillId="4" borderId="2" xfId="0" applyNumberFormat="1" applyFont="1" applyFill="1" applyBorder="1" applyAlignment="1" applyProtection="1">
      <alignment horizontal="center" vertical="center" wrapText="1"/>
    </xf>
    <xf numFmtId="0" fontId="7" fillId="4" borderId="6" xfId="0" applyNumberFormat="1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  <xf numFmtId="180" fontId="7" fillId="4" borderId="3" xfId="0" applyNumberFormat="1" applyFont="1" applyFill="1" applyBorder="1" applyAlignment="1" applyProtection="1">
      <alignment horizontal="center" vertical="center" wrapText="1"/>
    </xf>
    <xf numFmtId="180" fontId="7" fillId="4" borderId="4" xfId="0" applyNumberFormat="1" applyFont="1" applyFill="1" applyBorder="1" applyAlignment="1" applyProtection="1">
      <alignment horizontal="center" vertical="center" wrapText="1"/>
    </xf>
    <xf numFmtId="180" fontId="7" fillId="4" borderId="5" xfId="0" applyNumberFormat="1" applyFont="1" applyFill="1" applyBorder="1" applyAlignment="1" applyProtection="1">
      <alignment horizontal="center" vertical="center" wrapText="1"/>
    </xf>
    <xf numFmtId="0" fontId="7" fillId="4" borderId="9" xfId="0" applyFont="1" applyFill="1" applyBorder="1" applyAlignment="1" applyProtection="1">
      <alignment horizontal="center" vertical="center"/>
    </xf>
    <xf numFmtId="0" fontId="7" fillId="4" borderId="10" xfId="0" applyFont="1" applyFill="1" applyBorder="1" applyAlignment="1" applyProtection="1">
      <alignment horizontal="center" vertical="center"/>
    </xf>
    <xf numFmtId="0" fontId="7" fillId="4" borderId="1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14" fontId="7" fillId="4" borderId="9" xfId="0" applyNumberFormat="1" applyFont="1" applyFill="1" applyBorder="1" applyAlignment="1" applyProtection="1">
      <alignment horizontal="center" vertical="center" wrapText="1"/>
    </xf>
    <xf numFmtId="14" fontId="7" fillId="4" borderId="8" xfId="0" applyNumberFormat="1" applyFont="1" applyFill="1" applyBorder="1" applyAlignment="1" applyProtection="1">
      <alignment horizontal="center" vertical="center" wrapText="1"/>
    </xf>
    <xf numFmtId="0" fontId="7" fillId="4" borderId="11" xfId="0" applyFont="1" applyFill="1" applyBorder="1" applyAlignment="1" applyProtection="1">
      <alignment horizontal="center" vertical="center" wrapText="1"/>
    </xf>
    <xf numFmtId="0" fontId="7" fillId="4" borderId="29" xfId="0" applyFont="1" applyFill="1" applyBorder="1" applyAlignment="1" applyProtection="1">
      <alignment horizontal="center" vertical="center" wrapText="1"/>
    </xf>
    <xf numFmtId="0" fontId="7" fillId="4" borderId="30" xfId="0" applyFont="1" applyFill="1" applyBorder="1" applyAlignment="1" applyProtection="1">
      <alignment horizontal="center" vertical="center" wrapText="1"/>
    </xf>
    <xf numFmtId="0" fontId="7" fillId="4" borderId="35" xfId="0" applyFont="1" applyFill="1" applyBorder="1" applyAlignment="1" applyProtection="1">
      <alignment horizontal="center" vertical="center" wrapText="1"/>
    </xf>
    <xf numFmtId="0" fontId="15" fillId="0" borderId="4" xfId="0" applyFont="1" applyBorder="1">
      <alignment vertical="center"/>
    </xf>
    <xf numFmtId="0" fontId="15" fillId="0" borderId="5" xfId="0" applyFont="1" applyBorder="1">
      <alignment vertical="center"/>
    </xf>
    <xf numFmtId="0" fontId="15" fillId="0" borderId="1" xfId="0" applyFont="1" applyBorder="1">
      <alignment vertical="center"/>
    </xf>
    <xf numFmtId="0" fontId="23" fillId="4" borderId="4" xfId="0" applyFont="1" applyFill="1" applyBorder="1" applyAlignment="1" applyProtection="1">
      <alignment horizontal="center" vertical="center" wrapText="1"/>
    </xf>
    <xf numFmtId="0" fontId="23" fillId="4" borderId="5" xfId="0" applyFont="1" applyFill="1" applyBorder="1" applyAlignment="1" applyProtection="1">
      <alignment horizontal="center" vertical="center" wrapText="1"/>
    </xf>
  </cellXfs>
  <cellStyles count="32">
    <cellStyle name="백분율" xfId="2" builtinId="5"/>
    <cellStyle name="보통" xfId="3" builtinId="28"/>
    <cellStyle name="쉼표 [0]" xfId="1" builtinId="6"/>
    <cellStyle name="쉼표 [0] 2" xfId="8" xr:uid="{00000000-0005-0000-0000-000003000000}"/>
    <cellStyle name="쉼표 [0] 2 2" xfId="12" xr:uid="{00000000-0005-0000-0000-000004000000}"/>
    <cellStyle name="쉼표 [0] 2 2 2" xfId="30" xr:uid="{445B4FFA-DA9D-44DB-8963-BC8F23B758A7}"/>
    <cellStyle name="쉼표 [0] 2 2 3" xfId="20" xr:uid="{13A6A516-02A9-45C5-998B-4C0BFAF3B4B7}"/>
    <cellStyle name="쉼표 [0] 2 3" xfId="26" xr:uid="{881B6AB7-2819-4BE0-AE02-5F6A59B70E90}"/>
    <cellStyle name="쉼표 [0] 2 4" xfId="16" xr:uid="{385A99E5-0484-4BDB-BA70-EB930EBCC669}"/>
    <cellStyle name="쉼표 [0] 3" xfId="10" xr:uid="{00000000-0005-0000-0000-000005000000}"/>
    <cellStyle name="쉼표 [0] 3 2" xfId="28" xr:uid="{B3EAF5DE-0552-439C-B414-93655D06955A}"/>
    <cellStyle name="쉼표 [0] 3 3" xfId="18" xr:uid="{02166176-A3DD-4995-B71C-5E05AD726699}"/>
    <cellStyle name="쉼표 [0] 4" xfId="22" xr:uid="{7563433A-9215-4008-88DA-9695765BFE44}"/>
    <cellStyle name="쉼표 [0] 5" xfId="24" xr:uid="{BC297E07-116E-473C-8ACC-AB847A34CCEF}"/>
    <cellStyle name="쉼표 [0] 6" xfId="14" xr:uid="{AF71A1AC-8AD9-47A8-9A0C-DB495DE7DFD6}"/>
    <cellStyle name="제목 5" xfId="7" xr:uid="{00000000-0005-0000-0000-000006000000}"/>
    <cellStyle name="통화 [0]" xfId="6" builtinId="7"/>
    <cellStyle name="통화 [0] 2" xfId="9" xr:uid="{00000000-0005-0000-0000-000008000000}"/>
    <cellStyle name="통화 [0] 2 2" xfId="13" xr:uid="{00000000-0005-0000-0000-000009000000}"/>
    <cellStyle name="통화 [0] 2 2 2" xfId="31" xr:uid="{77F7E04A-8C97-4FCB-A7E5-C44ACB41CDD1}"/>
    <cellStyle name="통화 [0] 2 2 3" xfId="21" xr:uid="{58626C74-F8A7-46E7-AAED-3388C7975A51}"/>
    <cellStyle name="통화 [0] 2 3" xfId="27" xr:uid="{4A985B80-EC95-47FE-801D-65FBA8880AE8}"/>
    <cellStyle name="통화 [0] 2 4" xfId="17" xr:uid="{526B4139-0AA8-45C3-9CA5-B51EF46EF523}"/>
    <cellStyle name="통화 [0] 3" xfId="11" xr:uid="{00000000-0005-0000-0000-00000A000000}"/>
    <cellStyle name="통화 [0] 3 2" xfId="29" xr:uid="{EC8BBAF3-C059-43B0-856E-B32F6A5BA82A}"/>
    <cellStyle name="통화 [0] 3 3" xfId="19" xr:uid="{DFBB2980-C15F-4673-AD55-75722CD9812B}"/>
    <cellStyle name="통화 [0] 4" xfId="23" xr:uid="{1541397A-2A12-49AF-857D-D41E02C8123F}"/>
    <cellStyle name="통화 [0] 5" xfId="25" xr:uid="{7CA8C466-694F-4FCA-A3BF-4410330C50B8}"/>
    <cellStyle name="통화 [0] 6" xfId="15" xr:uid="{D7F2CF0B-D22F-4083-9047-AC8998CC5177}"/>
    <cellStyle name="표준" xfId="0" builtinId="0"/>
    <cellStyle name="표준 2" xfId="4" xr:uid="{00000000-0005-0000-0000-00000C000000}"/>
    <cellStyle name="표준_Sheet1" xfId="5" xr:uid="{00000000-0005-0000-0000-00000D000000}"/>
  </cellStyles>
  <dxfs count="0"/>
  <tableStyles count="0" defaultTableStyle="TableStyleMedium9" defaultPivotStyle="PivotStyleLight16"/>
  <colors>
    <mruColors>
      <color rgb="FF2000C0"/>
      <color rgb="FF006699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291124</xdr:colOff>
      <xdr:row>249</xdr:row>
      <xdr:rowOff>29308</xdr:rowOff>
    </xdr:from>
    <xdr:to>
      <xdr:col>5</xdr:col>
      <xdr:colOff>2280135</xdr:colOff>
      <xdr:row>255</xdr:row>
      <xdr:rowOff>172901</xdr:rowOff>
    </xdr:to>
    <xdr:pic>
      <xdr:nvPicPr>
        <xdr:cNvPr id="2" name="그림 1" descr="감액설명.JPG">
          <a:extLst>
            <a:ext uri="{FF2B5EF4-FFF2-40B4-BE49-F238E27FC236}">
              <a16:creationId xmlns:a16="http://schemas.microsoft.com/office/drawing/2014/main" id="{E4947C72-AABE-4356-B37B-5D1240817CB2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124" y="60575178"/>
          <a:ext cx="6947533" cy="1402547"/>
        </a:xfrm>
        <a:prstGeom prst="rect">
          <a:avLst/>
        </a:prstGeom>
      </xdr:spPr>
    </xdr:pic>
    <xdr:clientData/>
  </xdr:twoCellAnchor>
  <xdr:twoCellAnchor editAs="oneCell">
    <xdr:from>
      <xdr:col>0</xdr:col>
      <xdr:colOff>125291</xdr:colOff>
      <xdr:row>370</xdr:row>
      <xdr:rowOff>48601</xdr:rowOff>
    </xdr:from>
    <xdr:to>
      <xdr:col>5</xdr:col>
      <xdr:colOff>2376854</xdr:colOff>
      <xdr:row>376</xdr:row>
      <xdr:rowOff>58125</xdr:rowOff>
    </xdr:to>
    <xdr:pic>
      <xdr:nvPicPr>
        <xdr:cNvPr id="3" name="그림 2" descr="경력예시.JPG">
          <a:extLst>
            <a:ext uri="{FF2B5EF4-FFF2-40B4-BE49-F238E27FC236}">
              <a16:creationId xmlns:a16="http://schemas.microsoft.com/office/drawing/2014/main" id="{783EA6AB-6770-40D6-8BBC-1343EC3E2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5291" y="86667486"/>
          <a:ext cx="7214332" cy="12697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25400</xdr:colOff>
          <xdr:row>14</xdr:row>
          <xdr:rowOff>41275</xdr:rowOff>
        </xdr:from>
        <xdr:to>
          <xdr:col>44</xdr:col>
          <xdr:colOff>596900</xdr:colOff>
          <xdr:row>21</xdr:row>
          <xdr:rowOff>161925</xdr:rowOff>
        </xdr:to>
        <xdr:pic>
          <xdr:nvPicPr>
            <xdr:cNvPr id="3077" name="Picture 5">
              <a:extLst>
                <a:ext uri="{FF2B5EF4-FFF2-40B4-BE49-F238E27FC236}">
                  <a16:creationId xmlns:a16="http://schemas.microsoft.com/office/drawing/2014/main" id="{00000000-0008-0000-0A00-0000050C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I$4:$BX$11" spid="_x0000_s9548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5400" y="2530475"/>
              <a:ext cx="29159200" cy="163195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FF00"/>
  </sheetPr>
  <dimension ref="A1:K1048576"/>
  <sheetViews>
    <sheetView zoomScale="130" zoomScaleNormal="130" workbookViewId="0">
      <selection activeCell="C13" sqref="C13"/>
    </sheetView>
  </sheetViews>
  <sheetFormatPr defaultRowHeight="16.5"/>
  <cols>
    <col min="1" max="1" width="5.625" customWidth="1"/>
    <col min="2" max="2" width="10.625" customWidth="1"/>
    <col min="3" max="3" width="41.125" style="22" customWidth="1"/>
    <col min="4" max="4" width="7.125" customWidth="1"/>
    <col min="5" max="5" width="15.625" customWidth="1"/>
    <col min="6" max="6" width="31.125" customWidth="1"/>
    <col min="8" max="8" width="23.75" customWidth="1"/>
    <col min="9" max="9" width="34.375" customWidth="1"/>
  </cols>
  <sheetData>
    <row r="1" spans="1:11" ht="17.25">
      <c r="A1" s="335" t="s">
        <v>174</v>
      </c>
      <c r="B1" s="335"/>
      <c r="C1" s="335"/>
      <c r="D1" s="335"/>
      <c r="E1" s="335"/>
      <c r="F1" s="13"/>
    </row>
    <row r="2" spans="1:11" ht="17.25">
      <c r="A2" s="14"/>
      <c r="B2" s="14"/>
      <c r="C2" s="304"/>
      <c r="D2" s="14"/>
      <c r="E2" s="14"/>
      <c r="F2" s="13"/>
      <c r="G2" s="169"/>
      <c r="H2" s="169"/>
      <c r="I2" s="169"/>
      <c r="J2" s="169"/>
      <c r="K2" s="169"/>
    </row>
    <row r="3" spans="1:11">
      <c r="A3" s="336" t="s">
        <v>149</v>
      </c>
      <c r="B3" s="337"/>
      <c r="C3" s="307" t="s">
        <v>150</v>
      </c>
      <c r="D3" s="143"/>
      <c r="E3" s="205" t="s">
        <v>149</v>
      </c>
      <c r="F3" s="204" t="s">
        <v>150</v>
      </c>
      <c r="G3" s="193"/>
      <c r="H3" s="205" t="s">
        <v>149</v>
      </c>
      <c r="I3" s="204" t="s">
        <v>150</v>
      </c>
      <c r="J3" s="169"/>
      <c r="K3" s="169"/>
    </row>
    <row r="4" spans="1:11" s="22" customFormat="1" ht="16.5" customHeight="1">
      <c r="A4" s="344" t="s">
        <v>149</v>
      </c>
      <c r="B4" s="345"/>
      <c r="C4" s="308" t="s">
        <v>1138</v>
      </c>
      <c r="D4" s="266"/>
      <c r="E4" s="318" t="s">
        <v>229</v>
      </c>
      <c r="F4" s="163" t="s">
        <v>109</v>
      </c>
      <c r="G4" s="253"/>
      <c r="H4" s="318" t="s">
        <v>822</v>
      </c>
      <c r="I4" s="267"/>
      <c r="J4" s="169"/>
      <c r="K4" s="169"/>
    </row>
    <row r="5" spans="1:11" s="22" customFormat="1" ht="16.5" customHeight="1">
      <c r="A5" s="346"/>
      <c r="B5" s="347"/>
      <c r="C5" s="308" t="s">
        <v>1139</v>
      </c>
      <c r="D5" s="266"/>
      <c r="E5" s="320"/>
      <c r="F5" s="163" t="s">
        <v>110</v>
      </c>
      <c r="G5" s="253"/>
      <c r="H5" s="319"/>
      <c r="I5" s="267"/>
      <c r="J5" s="169"/>
      <c r="K5" s="169"/>
    </row>
    <row r="6" spans="1:11" s="22" customFormat="1" ht="16.5" customHeight="1">
      <c r="A6" s="346"/>
      <c r="B6" s="347"/>
      <c r="C6" s="308" t="s">
        <v>1140</v>
      </c>
      <c r="D6" s="266"/>
      <c r="E6" s="338"/>
      <c r="F6" s="163" t="s">
        <v>119</v>
      </c>
      <c r="G6" s="253"/>
      <c r="H6" s="318" t="s">
        <v>752</v>
      </c>
      <c r="I6" s="268">
        <v>120000</v>
      </c>
      <c r="J6" s="169"/>
      <c r="K6" s="169"/>
    </row>
    <row r="7" spans="1:11" s="22" customFormat="1" ht="16.5" customHeight="1">
      <c r="A7" s="348"/>
      <c r="B7" s="349"/>
      <c r="C7" s="308" t="s">
        <v>1141</v>
      </c>
      <c r="D7" s="266"/>
      <c r="E7" s="338"/>
      <c r="F7" s="163" t="s">
        <v>170</v>
      </c>
      <c r="G7" s="253"/>
      <c r="H7" s="320"/>
      <c r="I7" s="268"/>
      <c r="J7" s="169"/>
      <c r="K7" s="169"/>
    </row>
    <row r="8" spans="1:11" s="22" customFormat="1" ht="16.5" customHeight="1">
      <c r="A8" s="344" t="s">
        <v>812</v>
      </c>
      <c r="B8" s="345"/>
      <c r="C8" s="308" t="s">
        <v>1087</v>
      </c>
      <c r="D8" s="266"/>
      <c r="E8" s="339"/>
      <c r="F8" s="163"/>
      <c r="G8" s="253"/>
      <c r="H8" s="319"/>
      <c r="I8" s="268"/>
      <c r="J8" s="169"/>
      <c r="K8" s="169"/>
    </row>
    <row r="9" spans="1:11" s="22" customFormat="1" ht="16.5" customHeight="1">
      <c r="A9" s="346"/>
      <c r="B9" s="347"/>
      <c r="C9" s="308" t="s">
        <v>1088</v>
      </c>
      <c r="D9" s="266"/>
      <c r="E9" s="329" t="s">
        <v>230</v>
      </c>
      <c r="F9" s="163" t="s">
        <v>59</v>
      </c>
      <c r="G9" s="253"/>
      <c r="H9" s="318" t="s">
        <v>788</v>
      </c>
      <c r="I9" s="268"/>
      <c r="J9" s="169"/>
      <c r="K9" s="169"/>
    </row>
    <row r="10" spans="1:11" s="22" customFormat="1">
      <c r="A10" s="346"/>
      <c r="B10" s="347"/>
      <c r="C10" s="308" t="s">
        <v>1089</v>
      </c>
      <c r="D10" s="266"/>
      <c r="E10" s="330"/>
      <c r="F10" s="163" t="s">
        <v>815</v>
      </c>
      <c r="G10" s="253"/>
      <c r="H10" s="320"/>
      <c r="I10" s="268"/>
      <c r="J10" s="169"/>
      <c r="K10" s="169"/>
    </row>
    <row r="11" spans="1:11" s="22" customFormat="1">
      <c r="A11" s="348"/>
      <c r="B11" s="349"/>
      <c r="C11" s="308" t="s">
        <v>1094</v>
      </c>
      <c r="D11" s="266"/>
      <c r="E11" s="330"/>
      <c r="F11" s="163" t="s">
        <v>151</v>
      </c>
      <c r="G11" s="253"/>
      <c r="H11" s="319"/>
      <c r="I11" s="268"/>
      <c r="J11" s="169"/>
      <c r="K11" s="169"/>
    </row>
    <row r="12" spans="1:11" s="22" customFormat="1">
      <c r="A12" s="352" t="s">
        <v>813</v>
      </c>
      <c r="B12" s="352"/>
      <c r="C12" s="309" t="s">
        <v>1092</v>
      </c>
      <c r="D12" s="266"/>
      <c r="E12" s="330"/>
      <c r="F12" s="163" t="s">
        <v>99</v>
      </c>
      <c r="G12" s="253"/>
      <c r="H12" s="321" t="s">
        <v>868</v>
      </c>
      <c r="I12" s="164" t="s">
        <v>869</v>
      </c>
      <c r="J12" s="169"/>
      <c r="K12" s="169"/>
    </row>
    <row r="13" spans="1:11" s="22" customFormat="1">
      <c r="A13" s="352"/>
      <c r="B13" s="352"/>
      <c r="C13" s="309" t="s">
        <v>1090</v>
      </c>
      <c r="D13" s="266"/>
      <c r="E13" s="330"/>
      <c r="F13" s="163" t="s">
        <v>169</v>
      </c>
      <c r="G13" s="253"/>
      <c r="H13" s="322"/>
      <c r="I13" s="164" t="s">
        <v>870</v>
      </c>
      <c r="J13" s="169"/>
      <c r="K13" s="169"/>
    </row>
    <row r="14" spans="1:11" s="22" customFormat="1" ht="17.100000000000001" customHeight="1">
      <c r="A14" s="352"/>
      <c r="B14" s="352"/>
      <c r="C14" s="309" t="s">
        <v>1093</v>
      </c>
      <c r="D14" s="266"/>
      <c r="E14" s="330"/>
      <c r="F14" s="163" t="s">
        <v>816</v>
      </c>
      <c r="G14" s="253"/>
      <c r="H14" s="322"/>
      <c r="I14" s="164" t="s">
        <v>871</v>
      </c>
      <c r="J14" s="169"/>
      <c r="K14" s="169"/>
    </row>
    <row r="15" spans="1:11" s="22" customFormat="1">
      <c r="A15" s="359" t="s">
        <v>1054</v>
      </c>
      <c r="B15" s="360"/>
      <c r="C15" s="309" t="s">
        <v>1096</v>
      </c>
      <c r="D15" s="266"/>
      <c r="E15" s="330"/>
      <c r="F15" s="163" t="s">
        <v>817</v>
      </c>
      <c r="G15" s="253"/>
      <c r="H15" s="323"/>
      <c r="I15" s="164" t="s">
        <v>629</v>
      </c>
      <c r="J15" s="169"/>
      <c r="K15" s="169"/>
    </row>
    <row r="16" spans="1:11" s="22" customFormat="1">
      <c r="A16" s="361"/>
      <c r="B16" s="362"/>
      <c r="C16" s="306" t="s">
        <v>1097</v>
      </c>
      <c r="D16" s="266"/>
      <c r="E16" s="330"/>
      <c r="F16" s="163" t="s">
        <v>417</v>
      </c>
      <c r="G16" s="253"/>
      <c r="H16" s="317" t="s">
        <v>750</v>
      </c>
      <c r="I16" s="269" t="s">
        <v>873</v>
      </c>
      <c r="J16" s="169"/>
      <c r="K16" s="169"/>
    </row>
    <row r="17" spans="1:11" s="22" customFormat="1">
      <c r="A17" s="361"/>
      <c r="B17" s="362"/>
      <c r="C17" s="309" t="s">
        <v>1092</v>
      </c>
      <c r="D17" s="266"/>
      <c r="E17" s="330"/>
      <c r="F17" s="206" t="s">
        <v>418</v>
      </c>
      <c r="G17" s="253"/>
      <c r="H17" s="317"/>
      <c r="I17" s="269" t="s">
        <v>874</v>
      </c>
      <c r="J17" s="169"/>
      <c r="K17" s="169"/>
    </row>
    <row r="18" spans="1:11" s="22" customFormat="1" ht="16.5" customHeight="1">
      <c r="A18" s="361"/>
      <c r="B18" s="362"/>
      <c r="C18" s="308" t="s">
        <v>1098</v>
      </c>
      <c r="D18" s="266"/>
      <c r="E18" s="330"/>
      <c r="F18" s="163" t="s">
        <v>152</v>
      </c>
      <c r="G18" s="253"/>
      <c r="H18" s="317"/>
      <c r="I18" s="269" t="s">
        <v>875</v>
      </c>
      <c r="J18" s="169"/>
      <c r="K18" s="169"/>
    </row>
    <row r="19" spans="1:11" s="22" customFormat="1" ht="16.5" customHeight="1">
      <c r="A19" s="363"/>
      <c r="B19" s="364"/>
      <c r="C19" s="308"/>
      <c r="D19" s="266"/>
      <c r="E19" s="330"/>
      <c r="F19" s="163" t="s">
        <v>419</v>
      </c>
      <c r="G19" s="253"/>
      <c r="H19" s="317"/>
      <c r="I19" s="269" t="s">
        <v>876</v>
      </c>
      <c r="J19" s="169"/>
      <c r="K19" s="169"/>
    </row>
    <row r="20" spans="1:11" s="22" customFormat="1" ht="16.5" customHeight="1">
      <c r="A20" s="353" t="s">
        <v>616</v>
      </c>
      <c r="B20" s="354"/>
      <c r="C20" s="310" t="s">
        <v>1100</v>
      </c>
      <c r="D20" s="266"/>
      <c r="E20" s="330"/>
      <c r="F20" s="163" t="s">
        <v>118</v>
      </c>
      <c r="G20" s="253"/>
      <c r="H20" s="317"/>
      <c r="I20" s="269" t="s">
        <v>877</v>
      </c>
      <c r="J20" s="169"/>
      <c r="K20" s="169"/>
    </row>
    <row r="21" spans="1:11" s="22" customFormat="1">
      <c r="A21" s="355"/>
      <c r="B21" s="356"/>
      <c r="C21" s="310" t="s">
        <v>1101</v>
      </c>
      <c r="D21" s="266"/>
      <c r="E21" s="330"/>
      <c r="F21" s="164"/>
      <c r="G21" s="253"/>
      <c r="H21" s="317"/>
      <c r="I21" s="269" t="s">
        <v>878</v>
      </c>
      <c r="J21" s="169"/>
      <c r="K21" s="169"/>
    </row>
    <row r="22" spans="1:11" s="22" customFormat="1">
      <c r="A22" s="357"/>
      <c r="B22" s="358"/>
      <c r="C22" s="310" t="s">
        <v>1102</v>
      </c>
      <c r="D22" s="266"/>
      <c r="E22" s="330"/>
      <c r="F22" s="164"/>
      <c r="G22" s="253"/>
      <c r="H22" s="317"/>
      <c r="I22" s="269" t="s">
        <v>879</v>
      </c>
      <c r="J22" s="169"/>
      <c r="K22" s="169"/>
    </row>
    <row r="23" spans="1:11" s="22" customFormat="1">
      <c r="A23" s="340" t="s">
        <v>617</v>
      </c>
      <c r="B23" s="341"/>
      <c r="C23" s="311" t="s">
        <v>2</v>
      </c>
      <c r="D23" s="266"/>
      <c r="E23" s="330"/>
      <c r="F23" s="164"/>
      <c r="G23" s="253"/>
      <c r="H23" s="317"/>
      <c r="I23" s="269" t="s">
        <v>1113</v>
      </c>
      <c r="J23" s="169"/>
      <c r="K23" s="169"/>
    </row>
    <row r="24" spans="1:11" s="22" customFormat="1">
      <c r="A24" s="342"/>
      <c r="B24" s="343"/>
      <c r="C24" s="311" t="s">
        <v>814</v>
      </c>
      <c r="D24" s="266"/>
      <c r="E24" s="331"/>
      <c r="F24" s="164"/>
      <c r="G24" s="253"/>
      <c r="H24" s="317"/>
      <c r="I24" s="269" t="s">
        <v>1114</v>
      </c>
      <c r="J24" s="169"/>
      <c r="K24" s="169"/>
    </row>
    <row r="25" spans="1:11" s="22" customFormat="1" ht="16.5" customHeight="1">
      <c r="A25" s="340" t="s">
        <v>618</v>
      </c>
      <c r="B25" s="341"/>
      <c r="C25" s="311" t="s">
        <v>207</v>
      </c>
      <c r="D25" s="266"/>
      <c r="E25" s="318" t="s">
        <v>619</v>
      </c>
      <c r="F25" s="163" t="s">
        <v>114</v>
      </c>
      <c r="G25" s="253"/>
      <c r="H25" s="317"/>
      <c r="I25" s="269" t="s">
        <v>1115</v>
      </c>
      <c r="J25" s="169"/>
      <c r="K25" s="169"/>
    </row>
    <row r="26" spans="1:11" s="22" customFormat="1">
      <c r="A26" s="350"/>
      <c r="B26" s="351"/>
      <c r="C26" s="311" t="s">
        <v>161</v>
      </c>
      <c r="D26" s="266"/>
      <c r="E26" s="320"/>
      <c r="F26" s="163" t="s">
        <v>178</v>
      </c>
      <c r="G26" s="253"/>
      <c r="H26" s="317"/>
      <c r="I26" s="269" t="s">
        <v>1116</v>
      </c>
      <c r="J26" s="169"/>
      <c r="K26" s="169"/>
    </row>
    <row r="27" spans="1:11" s="22" customFormat="1">
      <c r="A27" s="350"/>
      <c r="B27" s="351"/>
      <c r="C27" s="311" t="s">
        <v>407</v>
      </c>
      <c r="D27" s="266"/>
      <c r="E27" s="319"/>
      <c r="F27" s="163" t="s">
        <v>179</v>
      </c>
      <c r="G27" s="253"/>
      <c r="H27" s="317"/>
      <c r="I27" s="269" t="s">
        <v>1117</v>
      </c>
    </row>
    <row r="28" spans="1:11" s="22" customFormat="1">
      <c r="A28" s="350"/>
      <c r="B28" s="351"/>
      <c r="C28" s="311" t="s">
        <v>408</v>
      </c>
      <c r="D28" s="266"/>
      <c r="E28" s="318" t="s">
        <v>620</v>
      </c>
      <c r="F28" s="163" t="s">
        <v>115</v>
      </c>
      <c r="G28" s="253"/>
      <c r="H28" s="253"/>
      <c r="I28" s="253"/>
    </row>
    <row r="29" spans="1:11" s="22" customFormat="1">
      <c r="A29" s="342"/>
      <c r="B29" s="343"/>
      <c r="C29" s="311" t="s">
        <v>118</v>
      </c>
      <c r="D29" s="266"/>
      <c r="E29" s="320"/>
      <c r="F29" s="163" t="s">
        <v>172</v>
      </c>
      <c r="G29" s="253"/>
      <c r="H29" s="253"/>
      <c r="I29" s="253"/>
    </row>
    <row r="30" spans="1:11" s="22" customFormat="1" ht="17.649999999999999" customHeight="1">
      <c r="A30" s="340" t="s">
        <v>184</v>
      </c>
      <c r="B30" s="341"/>
      <c r="C30" s="311" t="s">
        <v>753</v>
      </c>
      <c r="D30" s="266"/>
      <c r="E30" s="320"/>
      <c r="F30" s="163" t="s">
        <v>97</v>
      </c>
      <c r="G30" s="253"/>
      <c r="H30" s="253"/>
      <c r="I30" s="253"/>
    </row>
    <row r="31" spans="1:11" s="22" customFormat="1">
      <c r="A31" s="350"/>
      <c r="B31" s="351"/>
      <c r="C31" s="311" t="s">
        <v>754</v>
      </c>
      <c r="D31" s="266"/>
      <c r="E31" s="320"/>
      <c r="F31" s="163" t="s">
        <v>420</v>
      </c>
      <c r="G31" s="253"/>
      <c r="H31" s="253"/>
      <c r="I31" s="253"/>
    </row>
    <row r="32" spans="1:11" s="22" customFormat="1">
      <c r="A32" s="350"/>
      <c r="B32" s="351"/>
      <c r="C32" s="311" t="s">
        <v>755</v>
      </c>
      <c r="D32" s="266"/>
      <c r="E32" s="320"/>
      <c r="F32" s="163" t="s">
        <v>421</v>
      </c>
      <c r="G32" s="253"/>
      <c r="H32" s="253"/>
      <c r="I32" s="253"/>
    </row>
    <row r="33" spans="1:9" s="22" customFormat="1">
      <c r="A33" s="350"/>
      <c r="B33" s="351"/>
      <c r="C33" s="311" t="s">
        <v>756</v>
      </c>
      <c r="D33" s="266"/>
      <c r="E33" s="320"/>
      <c r="F33" s="163" t="s">
        <v>422</v>
      </c>
      <c r="G33" s="253"/>
      <c r="H33" s="253"/>
      <c r="I33" s="253"/>
    </row>
    <row r="34" spans="1:9" s="22" customFormat="1">
      <c r="A34" s="350"/>
      <c r="B34" s="351"/>
      <c r="C34" s="311" t="s">
        <v>1108</v>
      </c>
      <c r="D34" s="266"/>
      <c r="E34" s="320"/>
      <c r="F34" s="163" t="s">
        <v>423</v>
      </c>
      <c r="G34" s="253"/>
      <c r="H34" s="253"/>
      <c r="I34" s="253"/>
    </row>
    <row r="35" spans="1:9" s="22" customFormat="1">
      <c r="A35" s="350"/>
      <c r="B35" s="351"/>
      <c r="C35" s="311" t="s">
        <v>757</v>
      </c>
      <c r="D35" s="266"/>
      <c r="E35" s="320"/>
      <c r="F35" s="163" t="s">
        <v>147</v>
      </c>
      <c r="G35" s="253"/>
      <c r="H35" s="253"/>
      <c r="I35" s="253"/>
    </row>
    <row r="36" spans="1:9" s="22" customFormat="1">
      <c r="A36" s="350"/>
      <c r="B36" s="351"/>
      <c r="C36" s="312" t="s">
        <v>758</v>
      </c>
      <c r="D36" s="266"/>
      <c r="E36" s="319"/>
      <c r="F36" s="163" t="s">
        <v>118</v>
      </c>
      <c r="G36" s="253"/>
      <c r="H36" s="253"/>
      <c r="I36" s="253"/>
    </row>
    <row r="37" spans="1:9" s="22" customFormat="1">
      <c r="A37" s="350"/>
      <c r="B37" s="351"/>
      <c r="C37" s="311" t="s">
        <v>759</v>
      </c>
      <c r="D37" s="266"/>
      <c r="E37" s="324" t="s">
        <v>621</v>
      </c>
      <c r="F37" s="163" t="s">
        <v>126</v>
      </c>
      <c r="G37" s="253"/>
      <c r="H37" s="253"/>
      <c r="I37" s="253"/>
    </row>
    <row r="38" spans="1:9" s="22" customFormat="1">
      <c r="A38" s="350"/>
      <c r="B38" s="351"/>
      <c r="C38" s="312" t="s">
        <v>760</v>
      </c>
      <c r="D38" s="266"/>
      <c r="E38" s="324"/>
      <c r="F38" s="163" t="s">
        <v>127</v>
      </c>
      <c r="G38" s="253"/>
      <c r="H38" s="253"/>
      <c r="I38" s="253"/>
    </row>
    <row r="39" spans="1:9" s="22" customFormat="1">
      <c r="A39" s="350"/>
      <c r="B39" s="351"/>
      <c r="C39" s="311" t="s">
        <v>761</v>
      </c>
      <c r="D39" s="266"/>
      <c r="E39" s="324"/>
      <c r="F39" s="163" t="s">
        <v>147</v>
      </c>
      <c r="G39" s="253"/>
      <c r="H39" s="253"/>
      <c r="I39" s="253"/>
    </row>
    <row r="40" spans="1:9" s="22" customFormat="1">
      <c r="A40" s="350"/>
      <c r="B40" s="351"/>
      <c r="C40" s="311" t="s">
        <v>762</v>
      </c>
      <c r="D40" s="266"/>
      <c r="E40" s="324"/>
      <c r="F40" s="163" t="s">
        <v>128</v>
      </c>
      <c r="G40" s="253"/>
      <c r="H40" s="253"/>
      <c r="I40" s="253"/>
    </row>
    <row r="41" spans="1:9" s="22" customFormat="1">
      <c r="A41" s="350"/>
      <c r="B41" s="351"/>
      <c r="C41" s="311" t="s">
        <v>763</v>
      </c>
      <c r="D41" s="266"/>
      <c r="E41" s="324"/>
      <c r="F41" s="163" t="s">
        <v>818</v>
      </c>
      <c r="G41" s="253"/>
      <c r="H41" s="253"/>
      <c r="I41" s="253"/>
    </row>
    <row r="42" spans="1:9" s="22" customFormat="1">
      <c r="A42" s="350"/>
      <c r="B42" s="351"/>
      <c r="C42" s="312" t="s">
        <v>764</v>
      </c>
      <c r="D42" s="266"/>
      <c r="E42" s="324"/>
      <c r="F42" s="163"/>
      <c r="G42" s="253"/>
      <c r="H42" s="253"/>
      <c r="I42" s="253"/>
    </row>
    <row r="43" spans="1:9" s="22" customFormat="1" ht="16.5" customHeight="1">
      <c r="A43" s="350"/>
      <c r="B43" s="351"/>
      <c r="C43" s="312" t="s">
        <v>765</v>
      </c>
      <c r="D43" s="266"/>
      <c r="E43" s="318" t="s">
        <v>626</v>
      </c>
      <c r="F43" s="163" t="s">
        <v>201</v>
      </c>
      <c r="G43" s="253"/>
      <c r="H43" s="253"/>
      <c r="I43" s="253"/>
    </row>
    <row r="44" spans="1:9" s="22" customFormat="1">
      <c r="A44" s="350"/>
      <c r="B44" s="351"/>
      <c r="C44" s="312" t="s">
        <v>766</v>
      </c>
      <c r="D44" s="266"/>
      <c r="E44" s="320"/>
      <c r="F44" s="163" t="s">
        <v>424</v>
      </c>
      <c r="G44" s="253"/>
      <c r="H44" s="253"/>
      <c r="I44" s="253"/>
    </row>
    <row r="45" spans="1:9" s="22" customFormat="1" ht="16.5" customHeight="1">
      <c r="A45" s="350"/>
      <c r="B45" s="351"/>
      <c r="C45" s="312" t="s">
        <v>767</v>
      </c>
      <c r="D45" s="266"/>
      <c r="E45" s="320"/>
      <c r="F45" s="163" t="s">
        <v>202</v>
      </c>
      <c r="G45" s="253"/>
      <c r="H45" s="253"/>
      <c r="I45" s="253"/>
    </row>
    <row r="46" spans="1:9" s="22" customFormat="1" ht="16.5" customHeight="1">
      <c r="A46" s="350"/>
      <c r="B46" s="351"/>
      <c r="C46" s="312" t="s">
        <v>768</v>
      </c>
      <c r="D46" s="266"/>
      <c r="E46" s="320"/>
      <c r="F46" s="206" t="s">
        <v>205</v>
      </c>
      <c r="G46" s="253"/>
      <c r="H46" s="253"/>
      <c r="I46" s="253"/>
    </row>
    <row r="47" spans="1:9" s="22" customFormat="1">
      <c r="A47" s="350"/>
      <c r="B47" s="351"/>
      <c r="C47" s="312" t="s">
        <v>769</v>
      </c>
      <c r="D47" s="266"/>
      <c r="E47" s="319"/>
      <c r="F47" s="146" t="s">
        <v>206</v>
      </c>
      <c r="G47" s="253"/>
      <c r="H47" s="253"/>
      <c r="I47" s="253"/>
    </row>
    <row r="48" spans="1:9" s="22" customFormat="1" ht="27" customHeight="1">
      <c r="A48" s="342"/>
      <c r="B48" s="343"/>
      <c r="C48" s="312" t="s">
        <v>770</v>
      </c>
      <c r="D48" s="266"/>
      <c r="E48" s="318" t="s">
        <v>631</v>
      </c>
      <c r="F48" s="146" t="s">
        <v>58</v>
      </c>
      <c r="G48" s="253"/>
      <c r="H48" s="253"/>
      <c r="I48" s="253"/>
    </row>
    <row r="49" spans="1:9" s="22" customFormat="1" ht="24.75" customHeight="1">
      <c r="A49" s="365" t="s">
        <v>622</v>
      </c>
      <c r="B49" s="366"/>
      <c r="C49" s="312" t="s">
        <v>57</v>
      </c>
      <c r="D49" s="266"/>
      <c r="E49" s="320"/>
      <c r="F49" s="146" t="s">
        <v>98</v>
      </c>
      <c r="G49" s="253"/>
      <c r="H49" s="253"/>
      <c r="I49" s="253"/>
    </row>
    <row r="50" spans="1:9" s="22" customFormat="1" ht="24.75" customHeight="1">
      <c r="A50" s="367"/>
      <c r="B50" s="368"/>
      <c r="C50" s="312" t="s">
        <v>861</v>
      </c>
      <c r="D50" s="266"/>
      <c r="E50" s="320"/>
      <c r="F50" s="146" t="s">
        <v>425</v>
      </c>
      <c r="G50" s="253"/>
      <c r="H50" s="253"/>
      <c r="I50" s="253"/>
    </row>
    <row r="51" spans="1:9" s="22" customFormat="1" ht="16.5" customHeight="1">
      <c r="A51" s="369" t="s">
        <v>623</v>
      </c>
      <c r="B51" s="360"/>
      <c r="C51" s="312" t="s">
        <v>624</v>
      </c>
      <c r="D51" s="266"/>
      <c r="E51" s="320"/>
      <c r="F51" s="146" t="s">
        <v>116</v>
      </c>
      <c r="G51" s="253"/>
      <c r="H51" s="253"/>
      <c r="I51" s="253"/>
    </row>
    <row r="52" spans="1:9" s="22" customFormat="1" ht="27">
      <c r="A52" s="370"/>
      <c r="B52" s="362"/>
      <c r="C52" s="312" t="s">
        <v>625</v>
      </c>
      <c r="D52" s="266"/>
      <c r="E52" s="320"/>
      <c r="F52" s="163" t="s">
        <v>426</v>
      </c>
      <c r="G52" s="253"/>
      <c r="H52" s="253"/>
      <c r="I52" s="253"/>
    </row>
    <row r="53" spans="1:9" s="22" customFormat="1">
      <c r="A53" s="370"/>
      <c r="B53" s="362"/>
      <c r="C53" s="312" t="s">
        <v>627</v>
      </c>
      <c r="D53" s="266"/>
      <c r="E53" s="320"/>
      <c r="F53" s="146"/>
      <c r="G53" s="253"/>
      <c r="H53" s="253"/>
      <c r="I53" s="253"/>
    </row>
    <row r="54" spans="1:9" s="22" customFormat="1">
      <c r="A54" s="370"/>
      <c r="B54" s="362"/>
      <c r="C54" s="312" t="s">
        <v>628</v>
      </c>
      <c r="D54" s="266"/>
      <c r="E54" s="319"/>
      <c r="F54" s="163"/>
      <c r="G54" s="253"/>
      <c r="H54" s="253"/>
      <c r="I54" s="253"/>
    </row>
    <row r="55" spans="1:9" s="22" customFormat="1">
      <c r="A55" s="370"/>
      <c r="B55" s="362"/>
      <c r="C55" s="312" t="s">
        <v>1027</v>
      </c>
      <c r="D55" s="266"/>
      <c r="E55" s="318" t="s">
        <v>632</v>
      </c>
      <c r="F55" s="163" t="s">
        <v>427</v>
      </c>
      <c r="G55" s="253"/>
      <c r="H55" s="253"/>
      <c r="I55" s="253"/>
    </row>
    <row r="56" spans="1:9" s="22" customFormat="1" ht="16.5" customHeight="1">
      <c r="A56" s="370"/>
      <c r="B56" s="362"/>
      <c r="D56" s="266"/>
      <c r="E56" s="320"/>
      <c r="F56" s="163" t="s">
        <v>428</v>
      </c>
      <c r="G56" s="253"/>
      <c r="H56" s="253"/>
      <c r="I56" s="253"/>
    </row>
    <row r="57" spans="1:9" s="22" customFormat="1">
      <c r="A57" s="370"/>
      <c r="B57" s="362"/>
      <c r="C57" s="312"/>
      <c r="D57" s="266"/>
      <c r="E57" s="320"/>
      <c r="F57" s="163" t="s">
        <v>429</v>
      </c>
      <c r="G57" s="253"/>
      <c r="H57" s="253"/>
      <c r="I57" s="253"/>
    </row>
    <row r="58" spans="1:9" s="22" customFormat="1">
      <c r="A58" s="371"/>
      <c r="B58" s="364"/>
      <c r="C58" s="312"/>
      <c r="D58" s="266"/>
      <c r="E58" s="320"/>
      <c r="F58" s="163" t="s">
        <v>430</v>
      </c>
      <c r="G58" s="253"/>
      <c r="H58" s="253"/>
      <c r="I58" s="253"/>
    </row>
    <row r="59" spans="1:9" s="22" customFormat="1">
      <c r="A59" s="344" t="s">
        <v>404</v>
      </c>
      <c r="B59" s="345"/>
      <c r="C59" s="312" t="s">
        <v>630</v>
      </c>
      <c r="D59" s="266"/>
      <c r="E59" s="319"/>
      <c r="F59" s="163" t="s">
        <v>118</v>
      </c>
      <c r="G59" s="253"/>
      <c r="H59" s="253"/>
      <c r="I59" s="253"/>
    </row>
    <row r="60" spans="1:9" s="22" customFormat="1">
      <c r="A60" s="346"/>
      <c r="B60" s="347"/>
      <c r="C60" s="312" t="s">
        <v>7</v>
      </c>
      <c r="D60" s="266"/>
      <c r="E60" s="318" t="s">
        <v>633</v>
      </c>
      <c r="F60" s="163" t="s">
        <v>188</v>
      </c>
      <c r="G60" s="253"/>
      <c r="H60" s="253"/>
      <c r="I60" s="253"/>
    </row>
    <row r="61" spans="1:9" s="22" customFormat="1">
      <c r="A61" s="348"/>
      <c r="B61" s="349"/>
      <c r="C61" s="312" t="s">
        <v>6</v>
      </c>
      <c r="D61" s="266"/>
      <c r="E61" s="320"/>
      <c r="F61" s="163" t="s">
        <v>189</v>
      </c>
      <c r="G61" s="253"/>
      <c r="H61" s="253"/>
      <c r="I61" s="253"/>
    </row>
    <row r="62" spans="1:9" s="22" customFormat="1">
      <c r="A62" s="372" t="s">
        <v>153</v>
      </c>
      <c r="B62" s="372"/>
      <c r="C62" s="312" t="s">
        <v>405</v>
      </c>
      <c r="D62" s="266"/>
      <c r="E62" s="320"/>
      <c r="F62" s="163" t="s">
        <v>202</v>
      </c>
      <c r="G62" s="253"/>
      <c r="H62" s="253"/>
      <c r="I62" s="253"/>
    </row>
    <row r="63" spans="1:9" s="22" customFormat="1">
      <c r="A63" s="372"/>
      <c r="B63" s="372"/>
      <c r="C63" s="312" t="s">
        <v>154</v>
      </c>
      <c r="D63" s="266"/>
      <c r="E63" s="320"/>
      <c r="F63" s="163" t="s">
        <v>205</v>
      </c>
      <c r="G63" s="253"/>
      <c r="H63" s="253"/>
      <c r="I63" s="253"/>
    </row>
    <row r="64" spans="1:9" s="22" customFormat="1" ht="16.5" customHeight="1">
      <c r="A64" s="372"/>
      <c r="B64" s="372"/>
      <c r="C64" s="312" t="s">
        <v>155</v>
      </c>
      <c r="D64" s="266"/>
      <c r="E64" s="320"/>
      <c r="F64" s="163" t="s">
        <v>431</v>
      </c>
      <c r="G64" s="253"/>
      <c r="H64" s="253"/>
      <c r="I64" s="253"/>
    </row>
    <row r="65" spans="1:9" s="22" customFormat="1">
      <c r="A65" s="372"/>
      <c r="B65" s="372"/>
      <c r="C65" s="312" t="s">
        <v>156</v>
      </c>
      <c r="D65" s="266"/>
      <c r="E65" s="319"/>
      <c r="F65" s="206" t="s">
        <v>203</v>
      </c>
      <c r="G65" s="253"/>
      <c r="H65" s="253"/>
      <c r="I65" s="253"/>
    </row>
    <row r="66" spans="1:9" s="22" customFormat="1" ht="17.25" customHeight="1">
      <c r="A66" s="372"/>
      <c r="B66" s="372"/>
      <c r="C66" s="312" t="s">
        <v>157</v>
      </c>
      <c r="D66" s="266"/>
      <c r="E66" s="318" t="s">
        <v>634</v>
      </c>
      <c r="F66" s="163" t="s">
        <v>198</v>
      </c>
      <c r="G66" s="253"/>
      <c r="H66" s="253"/>
      <c r="I66" s="253"/>
    </row>
    <row r="67" spans="1:9" s="22" customFormat="1" ht="16.5" customHeight="1">
      <c r="A67" s="372"/>
      <c r="B67" s="372"/>
      <c r="C67" s="312" t="s">
        <v>409</v>
      </c>
      <c r="D67" s="266"/>
      <c r="E67" s="319"/>
      <c r="F67" s="146" t="s">
        <v>432</v>
      </c>
      <c r="G67" s="253"/>
      <c r="H67" s="253"/>
      <c r="I67" s="253"/>
    </row>
    <row r="68" spans="1:9" s="22" customFormat="1">
      <c r="A68" s="372"/>
      <c r="B68" s="372"/>
      <c r="C68" s="312" t="s">
        <v>410</v>
      </c>
      <c r="D68" s="266"/>
      <c r="E68" s="332" t="s">
        <v>635</v>
      </c>
      <c r="F68" s="207" t="s">
        <v>819</v>
      </c>
      <c r="G68" s="253"/>
      <c r="H68" s="253"/>
      <c r="I68" s="253"/>
    </row>
    <row r="69" spans="1:9" s="22" customFormat="1" ht="16.5" customHeight="1">
      <c r="A69" s="372"/>
      <c r="B69" s="372"/>
      <c r="C69" s="312" t="s">
        <v>158</v>
      </c>
      <c r="D69" s="266"/>
      <c r="E69" s="333"/>
      <c r="F69" s="207" t="s">
        <v>1109</v>
      </c>
      <c r="G69" s="253"/>
      <c r="H69" s="253"/>
      <c r="I69" s="253"/>
    </row>
    <row r="70" spans="1:9" s="22" customFormat="1" ht="18" customHeight="1">
      <c r="A70" s="372"/>
      <c r="B70" s="372"/>
      <c r="C70" s="312" t="s">
        <v>411</v>
      </c>
      <c r="D70" s="266"/>
      <c r="E70" s="333"/>
      <c r="F70" s="207" t="s">
        <v>1110</v>
      </c>
      <c r="G70" s="253"/>
      <c r="H70" s="253"/>
      <c r="I70" s="253"/>
    </row>
    <row r="71" spans="1:9" s="22" customFormat="1" ht="16.5" customHeight="1">
      <c r="A71" s="372"/>
      <c r="B71" s="372"/>
      <c r="C71" s="312" t="s">
        <v>118</v>
      </c>
      <c r="D71" s="266"/>
      <c r="E71" s="333"/>
      <c r="F71" s="207" t="s">
        <v>1111</v>
      </c>
      <c r="G71" s="253"/>
      <c r="H71" s="253"/>
      <c r="I71" s="253"/>
    </row>
    <row r="72" spans="1:9" s="22" customFormat="1">
      <c r="A72" s="359" t="s">
        <v>159</v>
      </c>
      <c r="B72" s="360"/>
      <c r="C72" s="313" t="s">
        <v>138</v>
      </c>
      <c r="D72" s="266"/>
      <c r="E72" s="333"/>
      <c r="F72" s="207" t="s">
        <v>1112</v>
      </c>
      <c r="G72" s="253"/>
      <c r="H72" s="253"/>
      <c r="I72" s="253"/>
    </row>
    <row r="73" spans="1:9" s="22" customFormat="1">
      <c r="A73" s="361"/>
      <c r="B73" s="362"/>
      <c r="C73" s="313" t="s">
        <v>139</v>
      </c>
      <c r="D73" s="266"/>
      <c r="E73" s="333"/>
      <c r="F73" s="146"/>
      <c r="G73" s="253"/>
      <c r="H73" s="253"/>
      <c r="I73" s="253"/>
    </row>
    <row r="74" spans="1:9" s="22" customFormat="1">
      <c r="A74" s="361"/>
      <c r="B74" s="362"/>
      <c r="C74" s="312" t="s">
        <v>140</v>
      </c>
      <c r="D74" s="266"/>
      <c r="E74" s="333"/>
      <c r="F74" s="146"/>
      <c r="G74" s="253"/>
      <c r="H74" s="253"/>
      <c r="I74" s="253"/>
    </row>
    <row r="75" spans="1:9" s="22" customFormat="1">
      <c r="A75" s="361"/>
      <c r="B75" s="362"/>
      <c r="C75" s="312" t="s">
        <v>141</v>
      </c>
      <c r="D75" s="266"/>
      <c r="E75" s="333"/>
      <c r="F75" s="146"/>
      <c r="G75" s="253"/>
      <c r="H75" s="253"/>
      <c r="I75" s="253"/>
    </row>
    <row r="76" spans="1:9" s="22" customFormat="1" ht="16.5" customHeight="1">
      <c r="A76" s="363"/>
      <c r="B76" s="364"/>
      <c r="C76" s="312" t="s">
        <v>56</v>
      </c>
      <c r="D76" s="266"/>
      <c r="E76" s="334"/>
      <c r="F76" s="206"/>
      <c r="G76" s="253"/>
      <c r="H76" s="253"/>
      <c r="I76" s="253"/>
    </row>
    <row r="77" spans="1:9" s="22" customFormat="1">
      <c r="A77" s="372" t="s">
        <v>160</v>
      </c>
      <c r="B77" s="372"/>
      <c r="C77" s="312" t="s">
        <v>412</v>
      </c>
      <c r="D77" s="266"/>
      <c r="E77" s="329" t="s">
        <v>638</v>
      </c>
      <c r="F77" s="208" t="s">
        <v>639</v>
      </c>
      <c r="G77" s="253"/>
      <c r="H77" s="253"/>
      <c r="I77" s="253"/>
    </row>
    <row r="78" spans="1:9" s="22" customFormat="1" ht="16.5" customHeight="1">
      <c r="A78" s="372"/>
      <c r="B78" s="372"/>
      <c r="C78" s="312" t="s">
        <v>161</v>
      </c>
      <c r="D78" s="266"/>
      <c r="E78" s="330"/>
      <c r="F78" s="206" t="s">
        <v>641</v>
      </c>
      <c r="G78" s="253"/>
      <c r="H78" s="253"/>
      <c r="I78" s="253"/>
    </row>
    <row r="79" spans="1:9" s="22" customFormat="1">
      <c r="A79" s="372"/>
      <c r="B79" s="372"/>
      <c r="C79" s="312" t="s">
        <v>413</v>
      </c>
      <c r="D79" s="266"/>
      <c r="E79" s="330"/>
      <c r="F79" s="206" t="s">
        <v>642</v>
      </c>
      <c r="G79" s="253"/>
      <c r="H79" s="253"/>
      <c r="I79" s="253"/>
    </row>
    <row r="80" spans="1:9" s="22" customFormat="1">
      <c r="A80" s="372"/>
      <c r="B80" s="372"/>
      <c r="C80" s="312" t="s">
        <v>414</v>
      </c>
      <c r="D80" s="266"/>
      <c r="E80" s="331"/>
      <c r="F80" s="206" t="s">
        <v>629</v>
      </c>
      <c r="G80" s="253"/>
      <c r="H80" s="253"/>
      <c r="I80" s="253"/>
    </row>
    <row r="81" spans="1:9" s="22" customFormat="1" ht="16.5" customHeight="1">
      <c r="A81" s="372"/>
      <c r="B81" s="372"/>
      <c r="C81" s="312" t="s">
        <v>118</v>
      </c>
      <c r="D81" s="266"/>
      <c r="E81" s="326" t="s">
        <v>643</v>
      </c>
      <c r="F81" s="206" t="s">
        <v>95</v>
      </c>
      <c r="G81" s="253"/>
      <c r="H81" s="253"/>
      <c r="I81" s="253"/>
    </row>
    <row r="82" spans="1:9" s="22" customFormat="1">
      <c r="A82" s="372" t="s">
        <v>636</v>
      </c>
      <c r="B82" s="372"/>
      <c r="C82" s="312" t="s">
        <v>204</v>
      </c>
      <c r="D82" s="266"/>
      <c r="E82" s="327"/>
      <c r="F82" s="146" t="s">
        <v>171</v>
      </c>
      <c r="G82" s="253"/>
      <c r="H82" s="253"/>
      <c r="I82" s="253"/>
    </row>
    <row r="83" spans="1:9" s="22" customFormat="1">
      <c r="A83" s="372"/>
      <c r="B83" s="372"/>
      <c r="C83" s="312" t="s">
        <v>415</v>
      </c>
      <c r="D83" s="266"/>
      <c r="E83" s="328"/>
      <c r="F83" s="146" t="s">
        <v>199</v>
      </c>
      <c r="G83" s="253"/>
      <c r="H83" s="253"/>
      <c r="I83" s="253"/>
    </row>
    <row r="84" spans="1:9" s="22" customFormat="1">
      <c r="A84" s="372"/>
      <c r="B84" s="372"/>
      <c r="C84" s="312" t="s">
        <v>416</v>
      </c>
      <c r="D84" s="266"/>
      <c r="E84" s="326" t="s">
        <v>190</v>
      </c>
      <c r="F84" s="206" t="s">
        <v>644</v>
      </c>
      <c r="G84" s="253"/>
      <c r="H84" s="253"/>
      <c r="I84" s="253"/>
    </row>
    <row r="85" spans="1:9" s="22" customFormat="1">
      <c r="A85" s="324" t="s">
        <v>637</v>
      </c>
      <c r="B85" s="324"/>
      <c r="C85" s="312" t="s">
        <v>113</v>
      </c>
      <c r="D85" s="266"/>
      <c r="E85" s="327"/>
      <c r="F85" s="146" t="s">
        <v>645</v>
      </c>
      <c r="G85" s="253"/>
      <c r="H85" s="253"/>
      <c r="I85" s="253"/>
    </row>
    <row r="86" spans="1:9" s="22" customFormat="1" ht="16.5" customHeight="1">
      <c r="A86" s="324"/>
      <c r="B86" s="324"/>
      <c r="C86" s="312" t="s">
        <v>100</v>
      </c>
      <c r="D86" s="266"/>
      <c r="E86" s="328"/>
      <c r="F86" s="146" t="s">
        <v>646</v>
      </c>
      <c r="G86" s="253"/>
      <c r="H86" s="253"/>
      <c r="I86" s="253"/>
    </row>
    <row r="87" spans="1:9" s="22" customFormat="1" ht="16.5" customHeight="1">
      <c r="A87" s="365" t="s">
        <v>640</v>
      </c>
      <c r="B87" s="366"/>
      <c r="C87" s="312" t="s">
        <v>180</v>
      </c>
      <c r="D87" s="266"/>
      <c r="E87" s="325" t="s">
        <v>661</v>
      </c>
      <c r="F87" s="146" t="s">
        <v>662</v>
      </c>
      <c r="G87" s="253"/>
      <c r="H87" s="253"/>
      <c r="I87" s="253"/>
    </row>
    <row r="88" spans="1:9" s="22" customFormat="1" ht="16.5" customHeight="1">
      <c r="A88" s="379"/>
      <c r="B88" s="380"/>
      <c r="C88" s="312" t="s">
        <v>181</v>
      </c>
      <c r="D88" s="266"/>
      <c r="E88" s="325"/>
      <c r="F88" s="285" t="s">
        <v>1073</v>
      </c>
      <c r="G88" s="253"/>
      <c r="H88" s="253"/>
      <c r="I88" s="253"/>
    </row>
    <row r="89" spans="1:9" s="22" customFormat="1">
      <c r="A89" s="379"/>
      <c r="B89" s="380"/>
      <c r="C89" s="312" t="s">
        <v>182</v>
      </c>
      <c r="D89" s="266"/>
      <c r="E89" s="325"/>
      <c r="F89" s="146" t="s">
        <v>664</v>
      </c>
      <c r="G89" s="253"/>
      <c r="H89" s="253"/>
      <c r="I89" s="253"/>
    </row>
    <row r="90" spans="1:9" s="22" customFormat="1">
      <c r="A90" s="379"/>
      <c r="B90" s="380"/>
      <c r="C90" s="314" t="s">
        <v>118</v>
      </c>
      <c r="D90" s="266"/>
      <c r="E90" s="325"/>
      <c r="F90" s="146"/>
      <c r="G90" s="253"/>
      <c r="H90" s="253"/>
      <c r="I90" s="253"/>
    </row>
    <row r="91" spans="1:9" s="22" customFormat="1" ht="16.5" customHeight="1">
      <c r="A91" s="367"/>
      <c r="B91" s="368"/>
      <c r="C91" s="314" t="s">
        <v>183</v>
      </c>
      <c r="D91" s="266"/>
      <c r="E91" s="253"/>
      <c r="F91" s="253"/>
      <c r="G91" s="253"/>
      <c r="H91" s="253"/>
      <c r="I91" s="253"/>
    </row>
    <row r="92" spans="1:9" s="22" customFormat="1">
      <c r="A92" s="365" t="s">
        <v>718</v>
      </c>
      <c r="B92" s="366"/>
      <c r="C92" s="315" t="s">
        <v>719</v>
      </c>
      <c r="D92" s="266"/>
      <c r="E92" s="253"/>
      <c r="F92" s="253"/>
      <c r="G92" s="253"/>
      <c r="H92" s="253"/>
      <c r="I92" s="253"/>
    </row>
    <row r="93" spans="1:9" s="22" customFormat="1">
      <c r="A93" s="367"/>
      <c r="B93" s="368"/>
      <c r="C93" s="312" t="s">
        <v>720</v>
      </c>
      <c r="D93" s="266"/>
      <c r="E93" s="253"/>
      <c r="F93" s="253"/>
      <c r="G93" s="253"/>
      <c r="H93" s="253"/>
      <c r="I93" s="253"/>
    </row>
    <row r="94" spans="1:9" s="22" customFormat="1">
      <c r="A94" s="373" t="s">
        <v>663</v>
      </c>
      <c r="B94" s="374"/>
      <c r="C94" s="316" t="s">
        <v>1044</v>
      </c>
      <c r="D94" s="266"/>
      <c r="E94" s="253"/>
      <c r="F94" s="253"/>
      <c r="G94" s="253"/>
      <c r="H94" s="253"/>
      <c r="I94" s="253"/>
    </row>
    <row r="95" spans="1:9" s="22" customFormat="1" ht="16.5" customHeight="1">
      <c r="A95" s="375"/>
      <c r="B95" s="376"/>
      <c r="C95" s="316" t="s">
        <v>1103</v>
      </c>
      <c r="E95" s="253"/>
      <c r="F95" s="253"/>
      <c r="G95" s="253"/>
      <c r="H95" s="253"/>
      <c r="I95" s="253"/>
    </row>
    <row r="96" spans="1:9" s="22" customFormat="1">
      <c r="A96" s="375"/>
      <c r="B96" s="376"/>
      <c r="C96" s="316" t="s">
        <v>1105</v>
      </c>
      <c r="D96" s="209"/>
      <c r="E96" s="253"/>
      <c r="F96" s="253"/>
      <c r="G96" s="253"/>
      <c r="H96" s="253"/>
      <c r="I96" s="253"/>
    </row>
    <row r="97" spans="1:9" s="22" customFormat="1">
      <c r="A97" s="375"/>
      <c r="B97" s="376"/>
      <c r="C97" s="316" t="s">
        <v>1104</v>
      </c>
      <c r="D97" s="209"/>
      <c r="E97" s="253"/>
      <c r="F97" s="253"/>
      <c r="G97" s="253"/>
      <c r="H97" s="253"/>
      <c r="I97" s="253"/>
    </row>
    <row r="98" spans="1:9" s="22" customFormat="1">
      <c r="A98" s="375"/>
      <c r="B98" s="376"/>
      <c r="C98" s="316" t="s">
        <v>1106</v>
      </c>
      <c r="D98" s="13"/>
      <c r="E98" s="270"/>
      <c r="F98" s="270"/>
      <c r="G98" s="25"/>
      <c r="H98" s="25"/>
      <c r="I98" s="25"/>
    </row>
    <row r="99" spans="1:9" s="22" customFormat="1">
      <c r="A99" s="377"/>
      <c r="B99" s="378"/>
      <c r="C99" s="316" t="s">
        <v>664</v>
      </c>
      <c r="D99" s="13"/>
      <c r="E99" s="270"/>
      <c r="F99" s="270"/>
      <c r="G99" s="25"/>
      <c r="H99" s="25"/>
      <c r="I99" s="25"/>
    </row>
    <row r="100" spans="1:9" s="22" customFormat="1">
      <c r="A100" s="270"/>
      <c r="B100" s="270"/>
      <c r="D100" s="13"/>
      <c r="E100" s="270"/>
      <c r="F100" s="270"/>
      <c r="G100" s="25"/>
      <c r="H100" s="25"/>
      <c r="I100" s="25"/>
    </row>
    <row r="101" spans="1:9" s="22" customFormat="1" ht="18" customHeight="1">
      <c r="A101" s="270"/>
      <c r="B101" s="270"/>
      <c r="C101" s="25"/>
      <c r="D101" s="13"/>
      <c r="E101" s="270"/>
      <c r="F101" s="270"/>
      <c r="G101" s="25"/>
      <c r="H101" s="270"/>
      <c r="I101" s="270"/>
    </row>
    <row r="102" spans="1:9" s="22" customFormat="1" ht="16.5" customHeight="1">
      <c r="A102" s="270"/>
      <c r="B102" s="270"/>
      <c r="C102" s="25"/>
      <c r="D102" s="13"/>
      <c r="E102" s="270"/>
      <c r="F102" s="270"/>
      <c r="G102" s="25"/>
      <c r="H102" s="270"/>
      <c r="I102" s="270"/>
    </row>
    <row r="103" spans="1:9" s="22" customFormat="1" ht="16.5" customHeight="1">
      <c r="A103" s="270"/>
      <c r="B103" s="270"/>
      <c r="C103" s="25"/>
      <c r="D103" s="13"/>
      <c r="E103"/>
      <c r="F103"/>
      <c r="H103"/>
      <c r="I103"/>
    </row>
    <row r="104" spans="1:9" s="22" customFormat="1" ht="16.5" customHeight="1">
      <c r="A104" s="270"/>
      <c r="B104" s="270"/>
      <c r="C104" s="25"/>
      <c r="D104" s="13"/>
      <c r="E104"/>
      <c r="F104"/>
      <c r="H104"/>
      <c r="I104"/>
    </row>
    <row r="105" spans="1:9" ht="16.5" customHeight="1">
      <c r="C105" s="25"/>
      <c r="D105" s="34"/>
    </row>
    <row r="106" spans="1:9">
      <c r="D106" s="35"/>
    </row>
    <row r="107" spans="1:9">
      <c r="D107" s="22"/>
    </row>
    <row r="108" spans="1:9" ht="16.5" customHeight="1">
      <c r="D108" s="22"/>
    </row>
    <row r="109" spans="1:9">
      <c r="D109" s="22"/>
    </row>
    <row r="110" spans="1:9">
      <c r="D110" s="22"/>
    </row>
    <row r="111" spans="1:9">
      <c r="D111" s="22"/>
    </row>
    <row r="112" spans="1:9">
      <c r="D112" s="22"/>
    </row>
    <row r="113" spans="4:4">
      <c r="D113" s="22"/>
    </row>
    <row r="114" spans="4:4">
      <c r="D114" s="22"/>
    </row>
    <row r="1048576" spans="9:9">
      <c r="I1048576" s="237"/>
    </row>
  </sheetData>
  <mergeCells count="41">
    <mergeCell ref="A94:B99"/>
    <mergeCell ref="A85:B86"/>
    <mergeCell ref="A87:B91"/>
    <mergeCell ref="A82:B84"/>
    <mergeCell ref="A77:B81"/>
    <mergeCell ref="A92:B93"/>
    <mergeCell ref="A30:B48"/>
    <mergeCell ref="A49:B50"/>
    <mergeCell ref="A72:B76"/>
    <mergeCell ref="A51:B58"/>
    <mergeCell ref="A62:B71"/>
    <mergeCell ref="A59:B61"/>
    <mergeCell ref="E66:E67"/>
    <mergeCell ref="E60:E65"/>
    <mergeCell ref="E55:E59"/>
    <mergeCell ref="A1:E1"/>
    <mergeCell ref="A3:B3"/>
    <mergeCell ref="E4:E8"/>
    <mergeCell ref="E9:E24"/>
    <mergeCell ref="A23:B24"/>
    <mergeCell ref="A4:B7"/>
    <mergeCell ref="A25:B29"/>
    <mergeCell ref="A8:B11"/>
    <mergeCell ref="A12:B14"/>
    <mergeCell ref="A20:B22"/>
    <mergeCell ref="E28:E36"/>
    <mergeCell ref="E25:E27"/>
    <mergeCell ref="A15:B19"/>
    <mergeCell ref="E87:E90"/>
    <mergeCell ref="E84:E86"/>
    <mergeCell ref="E81:E83"/>
    <mergeCell ref="E77:E80"/>
    <mergeCell ref="E68:E76"/>
    <mergeCell ref="H16:H27"/>
    <mergeCell ref="H4:H5"/>
    <mergeCell ref="H9:H11"/>
    <mergeCell ref="E48:E54"/>
    <mergeCell ref="E43:E47"/>
    <mergeCell ref="H6:H8"/>
    <mergeCell ref="H12:H15"/>
    <mergeCell ref="E37:E4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135F7-927F-49F7-9923-1F070638EB8B}">
  <sheetPr codeName="Sheet24">
    <tabColor theme="8" tint="0.39997558519241921"/>
    <pageSetUpPr fitToPage="1"/>
  </sheetPr>
  <dimension ref="A1:XFD507"/>
  <sheetViews>
    <sheetView tabSelected="1" view="pageBreakPreview" zoomScale="145" zoomScaleNormal="145" zoomScaleSheetLayoutView="145" workbookViewId="0">
      <selection activeCell="J58" sqref="J58"/>
    </sheetView>
  </sheetViews>
  <sheetFormatPr defaultColWidth="9" defaultRowHeight="16.5" customHeight="1"/>
  <cols>
    <col min="1" max="1" width="5.625" style="59" customWidth="1"/>
    <col min="2" max="2" width="11.25" style="59" bestFit="1" customWidth="1"/>
    <col min="3" max="3" width="25.625" style="59" customWidth="1"/>
    <col min="4" max="4" width="7.125" style="59" customWidth="1"/>
    <col min="5" max="5" width="15.625" style="59" customWidth="1"/>
    <col min="6" max="6" width="53.25" style="59" customWidth="1"/>
    <col min="7" max="7" width="3.25" style="59" customWidth="1"/>
    <col min="8" max="8" width="9.375" style="59" customWidth="1"/>
    <col min="9" max="10" width="9" style="59"/>
    <col min="11" max="11" width="9" style="59" customWidth="1"/>
    <col min="12" max="16384" width="9" style="59"/>
  </cols>
  <sheetData>
    <row r="1" spans="1:12" ht="24.95" customHeight="1">
      <c r="A1" s="385" t="s">
        <v>434</v>
      </c>
      <c r="B1" s="385"/>
      <c r="C1" s="385"/>
      <c r="D1" s="385"/>
      <c r="E1" s="385"/>
      <c r="F1" s="385"/>
      <c r="G1" s="270"/>
      <c r="H1" s="270"/>
      <c r="I1" s="270"/>
      <c r="J1" s="270"/>
      <c r="K1" s="270"/>
      <c r="L1" s="270"/>
    </row>
    <row r="2" spans="1:12" ht="16.5" customHeight="1">
      <c r="A2" s="386" t="s">
        <v>798</v>
      </c>
      <c r="B2" s="386"/>
      <c r="C2" s="386"/>
      <c r="D2" s="386"/>
      <c r="E2" s="386"/>
      <c r="F2" s="386"/>
      <c r="G2" s="270"/>
      <c r="H2" s="270"/>
      <c r="I2" s="270"/>
      <c r="J2" s="270"/>
      <c r="K2" s="270"/>
      <c r="L2" s="270"/>
    </row>
    <row r="3" spans="1:12" ht="16.5" customHeight="1">
      <c r="A3" s="384" t="s">
        <v>435</v>
      </c>
      <c r="B3" s="384"/>
      <c r="C3" s="384"/>
      <c r="D3" s="384"/>
      <c r="E3" s="384"/>
      <c r="F3" s="384"/>
      <c r="G3" s="270"/>
      <c r="H3" s="270"/>
      <c r="I3" s="270"/>
      <c r="J3" s="270"/>
      <c r="K3" s="270"/>
      <c r="L3" s="270"/>
    </row>
    <row r="4" spans="1:12" s="168" customFormat="1" ht="16.5" customHeight="1">
      <c r="A4" s="384" t="s">
        <v>1170</v>
      </c>
      <c r="B4" s="384"/>
      <c r="C4" s="384"/>
      <c r="D4" s="384"/>
      <c r="E4" s="384"/>
      <c r="F4" s="384"/>
      <c r="G4" s="253"/>
      <c r="H4" s="253"/>
      <c r="I4" s="253"/>
      <c r="J4" s="253"/>
      <c r="K4" s="253"/>
      <c r="L4" s="253"/>
    </row>
    <row r="5" spans="1:12" s="22" customFormat="1" ht="16.5" customHeight="1">
      <c r="A5" s="381" t="s">
        <v>1051</v>
      </c>
      <c r="B5" s="381"/>
      <c r="C5" s="381"/>
      <c r="D5" s="381"/>
      <c r="E5" s="381"/>
      <c r="F5" s="381"/>
      <c r="G5" s="253"/>
      <c r="H5" s="253"/>
      <c r="I5" s="253"/>
      <c r="J5" s="253"/>
      <c r="K5" s="253"/>
      <c r="L5" s="253"/>
    </row>
    <row r="6" spans="1:12" s="22" customFormat="1" ht="16.5" customHeight="1">
      <c r="A6" s="381" t="s">
        <v>442</v>
      </c>
      <c r="B6" s="381"/>
      <c r="C6" s="381"/>
      <c r="D6" s="381"/>
      <c r="E6" s="381"/>
      <c r="F6" s="381"/>
      <c r="G6" s="253"/>
      <c r="H6" s="253"/>
      <c r="I6" s="253"/>
      <c r="J6" s="253"/>
      <c r="K6" s="253"/>
      <c r="L6" s="253"/>
    </row>
    <row r="7" spans="1:12" s="22" customFormat="1" ht="16.5" customHeight="1">
      <c r="A7" s="381" t="s">
        <v>684</v>
      </c>
      <c r="B7" s="381"/>
      <c r="C7" s="381"/>
      <c r="D7" s="381"/>
      <c r="E7" s="381"/>
      <c r="F7" s="381"/>
      <c r="G7" s="253"/>
      <c r="H7" s="253"/>
      <c r="I7" s="253"/>
      <c r="J7" s="253"/>
      <c r="K7" s="253"/>
      <c r="L7" s="253"/>
    </row>
    <row r="8" spans="1:12" s="22" customFormat="1" ht="16.5" customHeight="1">
      <c r="A8" s="381" t="s">
        <v>443</v>
      </c>
      <c r="B8" s="381"/>
      <c r="C8" s="381"/>
      <c r="D8" s="381"/>
      <c r="E8" s="381"/>
      <c r="F8" s="381"/>
      <c r="G8" s="253"/>
      <c r="H8" s="253"/>
      <c r="I8" s="253"/>
      <c r="J8" s="253"/>
      <c r="K8" s="253"/>
      <c r="L8" s="253"/>
    </row>
    <row r="9" spans="1:12" s="22" customFormat="1" ht="16.5" customHeight="1">
      <c r="A9" s="381" t="s">
        <v>824</v>
      </c>
      <c r="B9" s="381"/>
      <c r="C9" s="381"/>
      <c r="D9" s="381"/>
      <c r="E9" s="381"/>
      <c r="F9" s="381"/>
      <c r="G9" s="253"/>
      <c r="H9" s="253"/>
      <c r="I9" s="253"/>
      <c r="J9" s="253"/>
      <c r="K9" s="253"/>
      <c r="L9" s="253"/>
    </row>
    <row r="10" spans="1:12" s="22" customFormat="1" ht="16.5" customHeight="1">
      <c r="A10" s="384" t="s">
        <v>1149</v>
      </c>
      <c r="B10" s="384"/>
      <c r="C10" s="384"/>
      <c r="D10" s="384"/>
      <c r="E10" s="384"/>
      <c r="F10" s="384"/>
      <c r="G10" s="253"/>
      <c r="H10" s="253"/>
      <c r="I10" s="253"/>
      <c r="J10" s="253"/>
      <c r="K10" s="253"/>
      <c r="L10" s="253"/>
    </row>
    <row r="11" spans="1:12" s="22" customFormat="1" ht="16.5" customHeight="1">
      <c r="A11" s="384" t="s">
        <v>825</v>
      </c>
      <c r="B11" s="384"/>
      <c r="C11" s="384"/>
      <c r="D11" s="384"/>
      <c r="E11" s="384"/>
      <c r="F11" s="384"/>
      <c r="G11" s="253"/>
      <c r="H11" s="253"/>
      <c r="I11" s="253"/>
      <c r="J11" s="253"/>
      <c r="K11" s="253"/>
      <c r="L11" s="253"/>
    </row>
    <row r="12" spans="1:12" s="22" customFormat="1" ht="16.5" customHeight="1">
      <c r="A12" s="381" t="s">
        <v>826</v>
      </c>
      <c r="B12" s="381"/>
      <c r="C12" s="381"/>
      <c r="D12" s="381"/>
      <c r="E12" s="381"/>
      <c r="F12" s="381"/>
      <c r="G12" s="253"/>
      <c r="H12" s="253"/>
      <c r="I12" s="253"/>
      <c r="J12" s="253"/>
      <c r="K12" s="253"/>
      <c r="L12" s="253"/>
    </row>
    <row r="13" spans="1:12" s="22" customFormat="1" ht="16.5" customHeight="1">
      <c r="A13" s="381" t="s">
        <v>827</v>
      </c>
      <c r="B13" s="381"/>
      <c r="C13" s="381"/>
      <c r="D13" s="381"/>
      <c r="E13" s="381"/>
      <c r="F13" s="381"/>
      <c r="G13" s="253"/>
      <c r="H13" s="253"/>
      <c r="I13" s="253"/>
      <c r="J13" s="253"/>
      <c r="K13" s="253"/>
      <c r="L13" s="253"/>
    </row>
    <row r="14" spans="1:12" s="22" customFormat="1" ht="16.5" customHeight="1">
      <c r="A14" s="382" t="s">
        <v>1133</v>
      </c>
      <c r="B14" s="382"/>
      <c r="C14" s="382"/>
      <c r="D14" s="382"/>
      <c r="E14" s="382"/>
      <c r="F14" s="382"/>
      <c r="G14" s="253"/>
      <c r="H14" s="253"/>
      <c r="I14" s="253"/>
      <c r="J14" s="253"/>
      <c r="K14" s="253"/>
      <c r="L14" s="253"/>
    </row>
    <row r="15" spans="1:12" s="22" customFormat="1" ht="16.5" customHeight="1">
      <c r="A15" s="382" t="s">
        <v>1134</v>
      </c>
      <c r="B15" s="383"/>
      <c r="C15" s="383"/>
      <c r="D15" s="383"/>
      <c r="E15" s="383"/>
      <c r="F15" s="383"/>
      <c r="G15" s="253"/>
      <c r="H15" s="253"/>
      <c r="I15" s="253"/>
      <c r="J15" s="253"/>
      <c r="K15" s="253"/>
      <c r="L15" s="253"/>
    </row>
    <row r="16" spans="1:12" ht="16.5" customHeight="1">
      <c r="A16" s="381" t="s">
        <v>436</v>
      </c>
      <c r="B16" s="381"/>
      <c r="C16" s="381"/>
      <c r="D16" s="381"/>
      <c r="E16" s="381"/>
      <c r="F16" s="381"/>
      <c r="G16" s="270"/>
      <c r="H16" s="270"/>
      <c r="I16" s="270"/>
      <c r="J16" s="270"/>
      <c r="K16" s="270"/>
      <c r="L16" s="270"/>
    </row>
    <row r="17" spans="1:12" ht="16.5" customHeight="1">
      <c r="A17" s="381" t="s">
        <v>828</v>
      </c>
      <c r="B17" s="381"/>
      <c r="C17" s="381"/>
      <c r="D17" s="381"/>
      <c r="E17" s="381"/>
      <c r="F17" s="381"/>
      <c r="G17" s="270"/>
      <c r="H17" s="270"/>
      <c r="I17" s="270"/>
      <c r="J17" s="270"/>
      <c r="K17" s="270"/>
      <c r="L17" s="270"/>
    </row>
    <row r="18" spans="1:12" ht="16.5" customHeight="1">
      <c r="A18" s="381" t="s">
        <v>437</v>
      </c>
      <c r="B18" s="381"/>
      <c r="C18" s="381"/>
      <c r="D18" s="381"/>
      <c r="E18" s="381"/>
      <c r="F18" s="381"/>
      <c r="G18" s="270"/>
      <c r="H18" s="270"/>
      <c r="I18" s="270"/>
      <c r="J18" s="270"/>
      <c r="K18" s="270"/>
      <c r="L18" s="270"/>
    </row>
    <row r="19" spans="1:12" ht="16.5" customHeight="1">
      <c r="A19" s="381" t="s">
        <v>823</v>
      </c>
      <c r="B19" s="381"/>
      <c r="C19" s="381"/>
      <c r="D19" s="381"/>
      <c r="E19" s="381"/>
      <c r="F19" s="381"/>
      <c r="G19" s="270"/>
      <c r="H19" s="270"/>
      <c r="I19" s="270"/>
      <c r="J19" s="270"/>
      <c r="K19" s="270"/>
      <c r="L19" s="270"/>
    </row>
    <row r="20" spans="1:12" ht="16.5" customHeight="1">
      <c r="A20" s="381" t="s">
        <v>438</v>
      </c>
      <c r="B20" s="381"/>
      <c r="C20" s="381"/>
      <c r="D20" s="381"/>
      <c r="E20" s="381"/>
      <c r="F20" s="381"/>
      <c r="G20" s="270"/>
      <c r="H20" s="270"/>
      <c r="I20" s="270"/>
      <c r="J20" s="270"/>
      <c r="K20" s="270"/>
      <c r="L20" s="270"/>
    </row>
    <row r="21" spans="1:12" ht="16.5" customHeight="1">
      <c r="A21" s="381" t="s">
        <v>439</v>
      </c>
      <c r="B21" s="381"/>
      <c r="C21" s="381"/>
      <c r="D21" s="381"/>
      <c r="E21" s="381"/>
      <c r="F21" s="381"/>
      <c r="G21" s="270"/>
      <c r="H21" s="270"/>
      <c r="I21" s="270"/>
      <c r="J21" s="270"/>
      <c r="K21" s="270"/>
      <c r="L21" s="270"/>
    </row>
    <row r="22" spans="1:12" ht="16.5" customHeight="1">
      <c r="A22" s="381" t="s">
        <v>737</v>
      </c>
      <c r="B22" s="381"/>
      <c r="C22" s="381"/>
      <c r="D22" s="381"/>
      <c r="E22" s="381"/>
      <c r="F22" s="381"/>
      <c r="G22" s="270"/>
      <c r="H22" s="270"/>
      <c r="I22" s="270"/>
      <c r="J22" s="270"/>
      <c r="K22" s="270"/>
      <c r="L22" s="270"/>
    </row>
    <row r="23" spans="1:12" ht="16.5" customHeight="1">
      <c r="A23" s="271"/>
      <c r="B23" s="287"/>
      <c r="C23" s="287"/>
      <c r="D23" s="287"/>
      <c r="E23" s="287"/>
      <c r="F23" s="287"/>
      <c r="G23" s="270"/>
      <c r="H23" s="270"/>
      <c r="I23" s="270"/>
      <c r="J23" s="270"/>
      <c r="K23" s="270"/>
      <c r="L23" s="270"/>
    </row>
    <row r="24" spans="1:12" ht="16.5" customHeight="1">
      <c r="A24" s="398" t="s">
        <v>440</v>
      </c>
      <c r="B24" s="398"/>
      <c r="C24" s="398"/>
      <c r="D24" s="398"/>
      <c r="E24" s="398"/>
      <c r="F24" s="398"/>
      <c r="G24" s="270"/>
      <c r="H24" s="270"/>
      <c r="I24" s="270"/>
      <c r="J24" s="270"/>
      <c r="K24" s="270"/>
      <c r="L24" s="270"/>
    </row>
    <row r="25" spans="1:12" ht="16.5" customHeight="1">
      <c r="A25" s="381" t="s">
        <v>829</v>
      </c>
      <c r="B25" s="381"/>
      <c r="C25" s="381"/>
      <c r="D25" s="381"/>
      <c r="E25" s="381"/>
      <c r="F25" s="381"/>
      <c r="G25" s="270"/>
      <c r="H25" s="270"/>
      <c r="I25" s="270"/>
      <c r="J25" s="270"/>
      <c r="K25" s="270"/>
      <c r="L25" s="270"/>
    </row>
    <row r="26" spans="1:12" ht="16.5" customHeight="1">
      <c r="A26" s="381" t="s">
        <v>830</v>
      </c>
      <c r="B26" s="381"/>
      <c r="C26" s="381"/>
      <c r="D26" s="381"/>
      <c r="E26" s="381"/>
      <c r="F26" s="381"/>
      <c r="G26" s="270"/>
      <c r="H26" s="270"/>
      <c r="I26" s="270"/>
      <c r="J26" s="270"/>
      <c r="K26" s="270"/>
      <c r="L26" s="270"/>
    </row>
    <row r="27" spans="1:12" ht="16.5" customHeight="1">
      <c r="A27" s="381" t="s">
        <v>831</v>
      </c>
      <c r="B27" s="381"/>
      <c r="C27" s="381"/>
      <c r="D27" s="381"/>
      <c r="E27" s="381"/>
      <c r="F27" s="381"/>
      <c r="G27" s="270"/>
      <c r="H27" s="270"/>
      <c r="I27" s="270"/>
      <c r="J27" s="270"/>
      <c r="K27" s="270"/>
      <c r="L27" s="270"/>
    </row>
    <row r="28" spans="1:12" ht="16.5" customHeight="1">
      <c r="A28" s="381" t="s">
        <v>832</v>
      </c>
      <c r="B28" s="381"/>
      <c r="C28" s="381"/>
      <c r="D28" s="381"/>
      <c r="E28" s="381"/>
      <c r="F28" s="381"/>
      <c r="G28" s="270"/>
      <c r="H28" s="270"/>
      <c r="I28" s="270"/>
      <c r="J28" s="270"/>
      <c r="K28" s="270"/>
      <c r="L28" s="270"/>
    </row>
    <row r="29" spans="1:12" ht="16.5" customHeight="1">
      <c r="A29" s="381" t="s">
        <v>833</v>
      </c>
      <c r="B29" s="381"/>
      <c r="C29" s="381"/>
      <c r="D29" s="381"/>
      <c r="E29" s="381"/>
      <c r="F29" s="381"/>
      <c r="G29" s="270"/>
      <c r="H29" s="270"/>
      <c r="I29" s="270"/>
      <c r="J29" s="270"/>
      <c r="K29" s="270"/>
      <c r="L29" s="270"/>
    </row>
    <row r="30" spans="1:12" ht="16.5" customHeight="1">
      <c r="A30" s="381" t="s">
        <v>834</v>
      </c>
      <c r="B30" s="381"/>
      <c r="C30" s="381"/>
      <c r="D30" s="381"/>
      <c r="E30" s="381"/>
      <c r="F30" s="381"/>
      <c r="G30" s="270"/>
      <c r="H30" s="270"/>
      <c r="I30" s="270"/>
      <c r="J30" s="270"/>
      <c r="K30" s="270"/>
      <c r="L30" s="270"/>
    </row>
    <row r="31" spans="1:12" ht="16.5" customHeight="1">
      <c r="A31" s="381" t="s">
        <v>835</v>
      </c>
      <c r="B31" s="381"/>
      <c r="C31" s="381"/>
      <c r="D31" s="381"/>
      <c r="E31" s="381"/>
      <c r="F31" s="381"/>
      <c r="G31" s="270"/>
      <c r="H31" s="270"/>
      <c r="I31" s="270"/>
      <c r="J31" s="270"/>
      <c r="K31" s="270"/>
      <c r="L31" s="270"/>
    </row>
    <row r="32" spans="1:12" ht="16.5" customHeight="1">
      <c r="A32" s="381" t="s">
        <v>836</v>
      </c>
      <c r="B32" s="381"/>
      <c r="C32" s="381"/>
      <c r="D32" s="381"/>
      <c r="E32" s="381"/>
      <c r="F32" s="381"/>
      <c r="G32" s="270"/>
      <c r="H32" s="210"/>
      <c r="I32" s="270"/>
      <c r="J32" s="270"/>
      <c r="K32" s="270"/>
      <c r="L32" s="270"/>
    </row>
    <row r="33" spans="1:12" ht="16.5" customHeight="1">
      <c r="A33" s="387" t="s">
        <v>837</v>
      </c>
      <c r="B33" s="387"/>
      <c r="C33" s="387"/>
      <c r="D33" s="387"/>
      <c r="E33" s="387"/>
      <c r="F33" s="387"/>
      <c r="G33" s="270"/>
      <c r="H33" s="210"/>
      <c r="I33" s="270"/>
      <c r="J33" s="270"/>
      <c r="K33" s="270"/>
      <c r="L33" s="270"/>
    </row>
    <row r="34" spans="1:12" ht="28.7" customHeight="1">
      <c r="A34" s="399" t="s">
        <v>1143</v>
      </c>
      <c r="B34" s="399"/>
      <c r="C34" s="399"/>
      <c r="D34" s="399"/>
      <c r="E34" s="399"/>
      <c r="F34" s="399"/>
      <c r="G34" s="270"/>
      <c r="H34" s="210"/>
      <c r="I34" s="270"/>
      <c r="J34" s="270"/>
      <c r="K34" s="270"/>
      <c r="L34" s="270"/>
    </row>
    <row r="35" spans="1:12" ht="24.95" customHeight="1">
      <c r="A35" s="287"/>
      <c r="B35" s="287"/>
      <c r="C35" s="287"/>
      <c r="D35" s="287"/>
      <c r="E35" s="287"/>
      <c r="F35" s="287"/>
      <c r="G35" s="270"/>
      <c r="H35" s="210"/>
      <c r="I35" s="270"/>
      <c r="J35" s="270"/>
      <c r="K35" s="270"/>
      <c r="L35" s="270"/>
    </row>
    <row r="36" spans="1:12" ht="16.5" customHeight="1">
      <c r="A36" s="272" t="s">
        <v>441</v>
      </c>
      <c r="B36" s="272"/>
      <c r="C36" s="300"/>
      <c r="D36" s="300"/>
      <c r="E36" s="300"/>
      <c r="F36" s="300"/>
      <c r="G36" s="270"/>
      <c r="H36" s="270"/>
      <c r="I36" s="270"/>
      <c r="J36" s="270"/>
      <c r="K36" s="270"/>
      <c r="L36" s="270"/>
    </row>
    <row r="37" spans="1:12" ht="16.5" customHeight="1">
      <c r="A37" s="273"/>
      <c r="B37" s="273"/>
      <c r="C37" s="273"/>
      <c r="D37" s="273"/>
      <c r="E37" s="273"/>
      <c r="F37" s="273"/>
      <c r="G37" s="270"/>
      <c r="H37" s="270"/>
      <c r="I37" s="270"/>
      <c r="J37" s="270"/>
      <c r="K37" s="270"/>
      <c r="L37" s="270"/>
    </row>
    <row r="38" spans="1:12" ht="16.5" customHeight="1">
      <c r="A38" s="388" t="s">
        <v>130</v>
      </c>
      <c r="B38" s="389"/>
      <c r="C38" s="390">
        <v>46022</v>
      </c>
      <c r="D38" s="391"/>
      <c r="E38" s="391"/>
      <c r="F38" s="392"/>
      <c r="G38" s="270"/>
      <c r="H38" s="270"/>
      <c r="I38" s="270"/>
      <c r="J38" s="270"/>
      <c r="K38" s="270"/>
      <c r="L38" s="270"/>
    </row>
    <row r="39" spans="1:12" ht="16.5" customHeight="1">
      <c r="A39" s="393" t="s">
        <v>16</v>
      </c>
      <c r="B39" s="394"/>
      <c r="C39" s="395" t="s">
        <v>444</v>
      </c>
      <c r="D39" s="396"/>
      <c r="E39" s="396"/>
      <c r="F39" s="397"/>
      <c r="G39" s="270"/>
      <c r="H39" s="270"/>
      <c r="I39" s="270"/>
      <c r="J39" s="270"/>
      <c r="K39" s="270"/>
      <c r="L39" s="270"/>
    </row>
    <row r="40" spans="1:12" ht="16.5" customHeight="1">
      <c r="A40" s="422" t="s">
        <v>445</v>
      </c>
      <c r="B40" s="422"/>
      <c r="C40" s="423" t="s">
        <v>446</v>
      </c>
      <c r="D40" s="423"/>
      <c r="E40" s="423"/>
      <c r="F40" s="423"/>
      <c r="G40" s="270"/>
      <c r="H40" s="270"/>
      <c r="I40" s="270"/>
      <c r="J40" s="270"/>
      <c r="K40" s="270"/>
      <c r="L40" s="270"/>
    </row>
    <row r="41" spans="1:12" ht="16.5" customHeight="1">
      <c r="A41" s="330"/>
      <c r="B41" s="330"/>
      <c r="C41" s="424" t="s">
        <v>447</v>
      </c>
      <c r="D41" s="424"/>
      <c r="E41" s="424"/>
      <c r="F41" s="424"/>
      <c r="G41" s="270"/>
      <c r="H41" s="270"/>
      <c r="I41" s="270"/>
      <c r="J41" s="270"/>
      <c r="K41" s="270"/>
      <c r="L41" s="270"/>
    </row>
    <row r="42" spans="1:12" ht="16.5" customHeight="1">
      <c r="A42" s="330"/>
      <c r="B42" s="330"/>
      <c r="C42" s="424" t="s">
        <v>131</v>
      </c>
      <c r="D42" s="424"/>
      <c r="E42" s="424"/>
      <c r="F42" s="424"/>
      <c r="G42" s="270"/>
      <c r="H42" s="270"/>
      <c r="I42" s="270"/>
      <c r="J42" s="270"/>
      <c r="K42" s="270"/>
      <c r="L42" s="270"/>
    </row>
    <row r="43" spans="1:12" ht="19.5" customHeight="1">
      <c r="A43" s="406" t="s">
        <v>789</v>
      </c>
      <c r="B43" s="407"/>
      <c r="C43" s="425" t="s">
        <v>838</v>
      </c>
      <c r="D43" s="426"/>
      <c r="E43" s="426"/>
      <c r="F43" s="427"/>
      <c r="G43" s="270"/>
      <c r="H43" s="270"/>
      <c r="I43" s="270"/>
      <c r="J43" s="270"/>
      <c r="K43" s="270"/>
      <c r="L43" s="270"/>
    </row>
    <row r="44" spans="1:12" ht="24" customHeight="1">
      <c r="A44" s="379"/>
      <c r="B44" s="380"/>
      <c r="C44" s="428" t="s">
        <v>839</v>
      </c>
      <c r="D44" s="429"/>
      <c r="E44" s="429"/>
      <c r="F44" s="430"/>
      <c r="G44" s="270"/>
      <c r="H44" s="270"/>
      <c r="I44" s="270"/>
      <c r="J44" s="270"/>
      <c r="K44" s="270"/>
      <c r="L44" s="270"/>
    </row>
    <row r="45" spans="1:12" ht="27" customHeight="1">
      <c r="A45" s="379"/>
      <c r="B45" s="380"/>
      <c r="C45" s="428" t="s">
        <v>772</v>
      </c>
      <c r="D45" s="429"/>
      <c r="E45" s="429"/>
      <c r="F45" s="430"/>
      <c r="G45" s="270"/>
      <c r="H45" s="270"/>
      <c r="I45" s="270"/>
      <c r="J45" s="270"/>
      <c r="K45" s="270"/>
      <c r="L45" s="270"/>
    </row>
    <row r="46" spans="1:12" ht="20.45" customHeight="1">
      <c r="A46" s="379"/>
      <c r="B46" s="380"/>
      <c r="C46" s="431" t="s">
        <v>448</v>
      </c>
      <c r="D46" s="432"/>
      <c r="E46" s="432"/>
      <c r="F46" s="433"/>
      <c r="G46" s="270"/>
      <c r="H46" s="270"/>
      <c r="I46" s="270"/>
      <c r="J46" s="270"/>
      <c r="K46" s="270"/>
      <c r="L46" s="270"/>
    </row>
    <row r="47" spans="1:12" ht="36.6" customHeight="1">
      <c r="A47" s="379"/>
      <c r="B47" s="380"/>
      <c r="C47" s="431" t="s">
        <v>840</v>
      </c>
      <c r="D47" s="432"/>
      <c r="E47" s="432"/>
      <c r="F47" s="433"/>
      <c r="G47" s="270"/>
      <c r="H47" s="270"/>
      <c r="I47" s="270"/>
      <c r="J47" s="270"/>
      <c r="K47" s="270"/>
      <c r="L47" s="270"/>
    </row>
    <row r="48" spans="1:12" ht="16.5" customHeight="1">
      <c r="A48" s="406" t="s">
        <v>449</v>
      </c>
      <c r="B48" s="407"/>
      <c r="C48" s="410" t="s">
        <v>841</v>
      </c>
      <c r="D48" s="411"/>
      <c r="E48" s="411"/>
      <c r="F48" s="412"/>
      <c r="G48" s="270"/>
      <c r="H48" s="270"/>
      <c r="I48" s="270"/>
      <c r="J48" s="270"/>
      <c r="K48" s="270"/>
      <c r="L48" s="270"/>
    </row>
    <row r="49" spans="1:12" ht="16.5" customHeight="1">
      <c r="A49" s="379"/>
      <c r="B49" s="380"/>
      <c r="C49" s="400" t="s">
        <v>450</v>
      </c>
      <c r="D49" s="401"/>
      <c r="E49" s="401"/>
      <c r="F49" s="402"/>
      <c r="G49" s="270"/>
      <c r="H49" s="270"/>
      <c r="I49" s="270"/>
      <c r="J49" s="270"/>
      <c r="K49" s="270"/>
      <c r="L49" s="270"/>
    </row>
    <row r="50" spans="1:12" ht="16.5" customHeight="1">
      <c r="A50" s="379"/>
      <c r="B50" s="380"/>
      <c r="C50" s="413" t="s">
        <v>451</v>
      </c>
      <c r="D50" s="414"/>
      <c r="E50" s="414"/>
      <c r="F50" s="415"/>
      <c r="G50" s="270"/>
      <c r="H50" s="270"/>
      <c r="I50" s="270"/>
      <c r="J50" s="270"/>
      <c r="K50" s="270"/>
      <c r="L50" s="270"/>
    </row>
    <row r="51" spans="1:12" ht="24" customHeight="1">
      <c r="A51" s="379"/>
      <c r="B51" s="380"/>
      <c r="C51" s="400" t="s">
        <v>884</v>
      </c>
      <c r="D51" s="401"/>
      <c r="E51" s="401"/>
      <c r="F51" s="402"/>
      <c r="G51" s="270"/>
      <c r="H51" s="270"/>
      <c r="I51" s="270"/>
      <c r="J51" s="270"/>
      <c r="K51" s="270"/>
      <c r="L51" s="270"/>
    </row>
    <row r="52" spans="1:12" ht="38.450000000000003" customHeight="1">
      <c r="A52" s="379"/>
      <c r="B52" s="380"/>
      <c r="C52" s="416" t="s">
        <v>885</v>
      </c>
      <c r="D52" s="417"/>
      <c r="E52" s="417"/>
      <c r="F52" s="418"/>
      <c r="G52" s="270"/>
      <c r="H52" s="270"/>
      <c r="I52" s="270"/>
      <c r="J52" s="270"/>
      <c r="K52" s="270"/>
      <c r="L52" s="270"/>
    </row>
    <row r="53" spans="1:12" ht="32.450000000000003" customHeight="1">
      <c r="A53" s="379"/>
      <c r="B53" s="380"/>
      <c r="C53" s="400" t="s">
        <v>886</v>
      </c>
      <c r="D53" s="401"/>
      <c r="E53" s="401"/>
      <c r="F53" s="402"/>
      <c r="G53" s="270"/>
      <c r="H53" s="270"/>
      <c r="I53" s="270"/>
      <c r="J53" s="270"/>
      <c r="K53" s="270"/>
      <c r="L53" s="270"/>
    </row>
    <row r="54" spans="1:12" ht="32.450000000000003" customHeight="1">
      <c r="A54" s="379"/>
      <c r="B54" s="380"/>
      <c r="C54" s="403" t="s">
        <v>862</v>
      </c>
      <c r="D54" s="404"/>
      <c r="E54" s="404"/>
      <c r="F54" s="405"/>
      <c r="G54" s="270"/>
      <c r="H54" s="270"/>
      <c r="I54" s="270"/>
      <c r="J54" s="270"/>
      <c r="K54" s="270"/>
      <c r="L54" s="270"/>
    </row>
    <row r="55" spans="1:12" ht="48" customHeight="1">
      <c r="A55" s="379"/>
      <c r="B55" s="380"/>
      <c r="C55" s="434" t="s">
        <v>1107</v>
      </c>
      <c r="D55" s="435"/>
      <c r="E55" s="435"/>
      <c r="F55" s="436"/>
      <c r="G55" s="270"/>
      <c r="H55" s="270"/>
      <c r="I55" s="270"/>
      <c r="J55" s="270"/>
      <c r="K55" s="270"/>
      <c r="L55" s="270"/>
    </row>
    <row r="56" spans="1:12" ht="16.5" customHeight="1">
      <c r="A56" s="379"/>
      <c r="B56" s="380"/>
      <c r="C56" s="419" t="s">
        <v>452</v>
      </c>
      <c r="D56" s="420"/>
      <c r="E56" s="420"/>
      <c r="F56" s="421"/>
      <c r="G56" s="270"/>
      <c r="H56" s="270"/>
      <c r="I56" s="270"/>
      <c r="J56" s="270"/>
      <c r="K56" s="270"/>
      <c r="L56" s="270"/>
    </row>
    <row r="57" spans="1:12" ht="16.5" customHeight="1">
      <c r="A57" s="379"/>
      <c r="B57" s="380"/>
      <c r="C57" s="403" t="s">
        <v>863</v>
      </c>
      <c r="D57" s="404"/>
      <c r="E57" s="404"/>
      <c r="F57" s="405"/>
      <c r="G57" s="270"/>
      <c r="H57" s="270"/>
      <c r="I57" s="270"/>
      <c r="J57" s="270"/>
      <c r="K57" s="270"/>
      <c r="L57" s="270"/>
    </row>
    <row r="58" spans="1:12" ht="16.5" customHeight="1">
      <c r="A58" s="379"/>
      <c r="B58" s="380"/>
      <c r="C58" s="400" t="s">
        <v>887</v>
      </c>
      <c r="D58" s="401"/>
      <c r="E58" s="401"/>
      <c r="F58" s="402"/>
      <c r="G58" s="270"/>
      <c r="H58" s="270"/>
      <c r="I58" s="270"/>
      <c r="J58" s="270"/>
      <c r="K58" s="270"/>
      <c r="L58" s="270"/>
    </row>
    <row r="59" spans="1:12" ht="16.5" customHeight="1">
      <c r="A59" s="379"/>
      <c r="B59" s="380"/>
      <c r="C59" s="400" t="s">
        <v>888</v>
      </c>
      <c r="D59" s="401"/>
      <c r="E59" s="401"/>
      <c r="F59" s="402"/>
      <c r="G59" s="270"/>
      <c r="H59" s="270"/>
      <c r="I59" s="270"/>
      <c r="J59" s="270"/>
      <c r="K59" s="270"/>
      <c r="L59" s="270"/>
    </row>
    <row r="60" spans="1:12" ht="16.5" customHeight="1">
      <c r="A60" s="379"/>
      <c r="B60" s="380"/>
      <c r="C60" s="400" t="s">
        <v>889</v>
      </c>
      <c r="D60" s="401"/>
      <c r="E60" s="401"/>
      <c r="F60" s="402"/>
      <c r="G60" s="270"/>
      <c r="H60" s="270"/>
      <c r="I60" s="270"/>
      <c r="J60" s="270"/>
      <c r="K60" s="270"/>
      <c r="L60" s="270"/>
    </row>
    <row r="61" spans="1:12" ht="16.5" customHeight="1">
      <c r="A61" s="379"/>
      <c r="B61" s="380"/>
      <c r="C61" s="403" t="s">
        <v>864</v>
      </c>
      <c r="D61" s="404"/>
      <c r="E61" s="404"/>
      <c r="F61" s="405"/>
      <c r="G61" s="270"/>
      <c r="H61" s="270"/>
      <c r="I61" s="270"/>
      <c r="J61" s="270"/>
      <c r="K61" s="270"/>
      <c r="L61" s="270"/>
    </row>
    <row r="62" spans="1:12" ht="16.5" customHeight="1">
      <c r="A62" s="379"/>
      <c r="B62" s="380"/>
      <c r="C62" s="400" t="s">
        <v>890</v>
      </c>
      <c r="D62" s="401"/>
      <c r="E62" s="401"/>
      <c r="F62" s="402"/>
      <c r="G62" s="270"/>
      <c r="H62" s="270"/>
      <c r="I62" s="270"/>
      <c r="J62" s="270"/>
      <c r="K62" s="270"/>
      <c r="L62" s="270"/>
    </row>
    <row r="63" spans="1:12" ht="20.45" customHeight="1">
      <c r="A63" s="379"/>
      <c r="B63" s="380"/>
      <c r="C63" s="400" t="s">
        <v>891</v>
      </c>
      <c r="D63" s="401"/>
      <c r="E63" s="401"/>
      <c r="F63" s="402"/>
      <c r="G63" s="270"/>
      <c r="H63" s="270"/>
      <c r="I63" s="270"/>
      <c r="J63" s="270"/>
      <c r="K63" s="270"/>
      <c r="L63" s="270"/>
    </row>
    <row r="64" spans="1:12" ht="17.45" customHeight="1">
      <c r="A64" s="379"/>
      <c r="B64" s="380"/>
      <c r="C64" s="403" t="s">
        <v>773</v>
      </c>
      <c r="D64" s="404"/>
      <c r="E64" s="404"/>
      <c r="F64" s="405"/>
      <c r="G64" s="270"/>
      <c r="H64" s="270"/>
      <c r="I64" s="270"/>
      <c r="J64" s="270"/>
      <c r="K64" s="270"/>
      <c r="L64" s="270"/>
    </row>
    <row r="65" spans="1:12" ht="33.6" customHeight="1">
      <c r="A65" s="379"/>
      <c r="B65" s="380"/>
      <c r="C65" s="400" t="s">
        <v>892</v>
      </c>
      <c r="D65" s="401"/>
      <c r="E65" s="401"/>
      <c r="F65" s="402"/>
      <c r="G65" s="270"/>
      <c r="H65" s="270"/>
      <c r="I65" s="270"/>
      <c r="J65" s="270"/>
      <c r="K65" s="270"/>
      <c r="L65" s="270"/>
    </row>
    <row r="66" spans="1:12" ht="26.45" customHeight="1">
      <c r="A66" s="379"/>
      <c r="B66" s="380"/>
      <c r="C66" s="400" t="s">
        <v>893</v>
      </c>
      <c r="D66" s="401"/>
      <c r="E66" s="401"/>
      <c r="F66" s="402"/>
      <c r="G66" s="270"/>
      <c r="H66" s="270"/>
      <c r="I66" s="270"/>
      <c r="J66" s="270"/>
      <c r="K66" s="270"/>
      <c r="L66" s="270"/>
    </row>
    <row r="67" spans="1:12" ht="28.5" customHeight="1">
      <c r="A67" s="379"/>
      <c r="B67" s="380"/>
      <c r="C67" s="400" t="s">
        <v>894</v>
      </c>
      <c r="D67" s="401"/>
      <c r="E67" s="401"/>
      <c r="F67" s="402"/>
      <c r="G67" s="270"/>
      <c r="H67" s="270"/>
      <c r="I67" s="270"/>
      <c r="J67" s="270"/>
      <c r="K67" s="270"/>
      <c r="L67" s="270"/>
    </row>
    <row r="68" spans="1:12" ht="16.5" customHeight="1">
      <c r="A68" s="379"/>
      <c r="B68" s="380"/>
      <c r="C68" s="400" t="s">
        <v>895</v>
      </c>
      <c r="D68" s="401"/>
      <c r="E68" s="401"/>
      <c r="F68" s="402"/>
      <c r="G68" s="270"/>
      <c r="H68" s="270"/>
      <c r="I68" s="270"/>
      <c r="J68" s="270"/>
      <c r="K68" s="270"/>
      <c r="L68" s="270"/>
    </row>
    <row r="69" spans="1:12" ht="16.5" customHeight="1">
      <c r="A69" s="379"/>
      <c r="B69" s="380"/>
      <c r="C69" s="400" t="s">
        <v>896</v>
      </c>
      <c r="D69" s="401"/>
      <c r="E69" s="401"/>
      <c r="F69" s="402"/>
      <c r="G69" s="270"/>
      <c r="H69" s="270"/>
      <c r="I69" s="270"/>
      <c r="J69" s="270"/>
      <c r="K69" s="270"/>
      <c r="L69" s="270"/>
    </row>
    <row r="70" spans="1:12" ht="16.5" customHeight="1">
      <c r="A70" s="379"/>
      <c r="B70" s="380"/>
      <c r="C70" s="400" t="s">
        <v>774</v>
      </c>
      <c r="D70" s="401"/>
      <c r="E70" s="401"/>
      <c r="F70" s="402"/>
      <c r="G70" s="270"/>
      <c r="H70" s="270"/>
      <c r="I70" s="270"/>
      <c r="J70" s="270"/>
      <c r="K70" s="270"/>
      <c r="L70" s="270"/>
    </row>
    <row r="71" spans="1:12" ht="16.5" customHeight="1">
      <c r="A71" s="379"/>
      <c r="B71" s="380"/>
      <c r="C71" s="400" t="s">
        <v>897</v>
      </c>
      <c r="D71" s="401"/>
      <c r="E71" s="401"/>
      <c r="F71" s="402"/>
      <c r="G71" s="270"/>
      <c r="H71" s="270"/>
      <c r="I71" s="270"/>
      <c r="J71" s="270"/>
      <c r="K71" s="270"/>
      <c r="L71" s="270"/>
    </row>
    <row r="72" spans="1:12" ht="16.5" customHeight="1">
      <c r="A72" s="379"/>
      <c r="B72" s="380"/>
      <c r="C72" s="416" t="s">
        <v>898</v>
      </c>
      <c r="D72" s="417"/>
      <c r="E72" s="417"/>
      <c r="F72" s="418"/>
      <c r="G72" s="270"/>
      <c r="H72" s="270"/>
      <c r="I72" s="270"/>
      <c r="J72" s="270"/>
      <c r="K72" s="270"/>
      <c r="L72" s="270"/>
    </row>
    <row r="73" spans="1:12" ht="16.5" customHeight="1">
      <c r="A73" s="379"/>
      <c r="B73" s="380"/>
      <c r="C73" s="400" t="s">
        <v>790</v>
      </c>
      <c r="D73" s="401"/>
      <c r="E73" s="401"/>
      <c r="F73" s="402"/>
      <c r="G73" s="270"/>
      <c r="H73" s="270"/>
      <c r="I73" s="270"/>
      <c r="J73" s="270"/>
      <c r="K73" s="270"/>
      <c r="L73" s="270"/>
    </row>
    <row r="74" spans="1:12" ht="16.5" customHeight="1">
      <c r="A74" s="408"/>
      <c r="B74" s="409"/>
      <c r="C74" s="443" t="s">
        <v>842</v>
      </c>
      <c r="D74" s="444"/>
      <c r="E74" s="444"/>
      <c r="F74" s="445"/>
      <c r="G74" s="270"/>
      <c r="H74" s="270"/>
      <c r="I74" s="270"/>
      <c r="J74" s="270"/>
      <c r="K74" s="270"/>
      <c r="L74" s="270"/>
    </row>
    <row r="75" spans="1:12" ht="16.5" customHeight="1">
      <c r="A75" s="393" t="s">
        <v>132</v>
      </c>
      <c r="B75" s="394"/>
      <c r="C75" s="395" t="s">
        <v>453</v>
      </c>
      <c r="D75" s="396"/>
      <c r="E75" s="396"/>
      <c r="F75" s="397"/>
      <c r="G75" s="270"/>
      <c r="H75" s="270"/>
      <c r="I75" s="270"/>
      <c r="J75" s="270"/>
      <c r="K75" s="270"/>
      <c r="L75" s="270"/>
    </row>
    <row r="76" spans="1:12" ht="16.5" customHeight="1">
      <c r="A76" s="406" t="s">
        <v>133</v>
      </c>
      <c r="B76" s="407"/>
      <c r="C76" s="425" t="s">
        <v>899</v>
      </c>
      <c r="D76" s="426"/>
      <c r="E76" s="426"/>
      <c r="F76" s="427"/>
      <c r="G76" s="270"/>
      <c r="H76" s="270"/>
      <c r="I76" s="270"/>
      <c r="J76" s="270"/>
      <c r="K76" s="270"/>
      <c r="L76" s="270"/>
    </row>
    <row r="77" spans="1:12" ht="16.5" customHeight="1">
      <c r="A77" s="408"/>
      <c r="B77" s="409"/>
      <c r="C77" s="437" t="s">
        <v>454</v>
      </c>
      <c r="D77" s="438"/>
      <c r="E77" s="438"/>
      <c r="F77" s="439"/>
      <c r="G77" s="270"/>
      <c r="H77" s="270"/>
      <c r="I77" s="270"/>
      <c r="J77" s="270"/>
      <c r="K77" s="270"/>
      <c r="L77" s="270"/>
    </row>
    <row r="78" spans="1:12" ht="16.5" customHeight="1">
      <c r="A78" s="406" t="s">
        <v>455</v>
      </c>
      <c r="B78" s="407"/>
      <c r="C78" s="425" t="s">
        <v>900</v>
      </c>
      <c r="D78" s="426"/>
      <c r="E78" s="426"/>
      <c r="F78" s="427"/>
      <c r="G78" s="270"/>
      <c r="H78" s="270"/>
      <c r="I78" s="270"/>
      <c r="J78" s="270"/>
      <c r="K78" s="270"/>
      <c r="L78" s="270"/>
    </row>
    <row r="79" spans="1:12" ht="16.5" customHeight="1">
      <c r="A79" s="379"/>
      <c r="B79" s="380"/>
      <c r="C79" s="431" t="s">
        <v>843</v>
      </c>
      <c r="D79" s="432"/>
      <c r="E79" s="432"/>
      <c r="F79" s="433"/>
      <c r="G79" s="270"/>
      <c r="H79" s="270"/>
      <c r="I79" s="270"/>
      <c r="J79" s="270"/>
      <c r="K79" s="270"/>
      <c r="L79" s="270"/>
    </row>
    <row r="80" spans="1:12" ht="16.5" customHeight="1">
      <c r="A80" s="408"/>
      <c r="B80" s="409"/>
      <c r="C80" s="440" t="s">
        <v>231</v>
      </c>
      <c r="D80" s="441"/>
      <c r="E80" s="441"/>
      <c r="F80" s="442"/>
      <c r="G80" s="270"/>
      <c r="H80" s="270"/>
      <c r="I80" s="270"/>
      <c r="J80" s="270"/>
      <c r="K80" s="270"/>
      <c r="L80" s="270"/>
    </row>
    <row r="81" spans="1:12" ht="16.5" customHeight="1">
      <c r="A81" s="393" t="s">
        <v>134</v>
      </c>
      <c r="B81" s="394"/>
      <c r="C81" s="395" t="s">
        <v>456</v>
      </c>
      <c r="D81" s="396"/>
      <c r="E81" s="396"/>
      <c r="F81" s="397"/>
      <c r="G81" s="270"/>
      <c r="H81" s="270"/>
      <c r="I81" s="270"/>
      <c r="J81" s="270"/>
      <c r="K81" s="270"/>
      <c r="L81" s="270"/>
    </row>
    <row r="82" spans="1:12" ht="16.5" customHeight="1">
      <c r="A82" s="422" t="s">
        <v>457</v>
      </c>
      <c r="B82" s="274" t="s">
        <v>57</v>
      </c>
      <c r="C82" s="446" t="s">
        <v>135</v>
      </c>
      <c r="D82" s="446"/>
      <c r="E82" s="446"/>
      <c r="F82" s="446"/>
      <c r="G82" s="270"/>
      <c r="H82" s="270"/>
      <c r="I82" s="270"/>
      <c r="J82" s="270"/>
      <c r="K82" s="270"/>
      <c r="L82" s="270"/>
    </row>
    <row r="83" spans="1:12" ht="16.5" customHeight="1">
      <c r="A83" s="330"/>
      <c r="B83" s="274" t="s">
        <v>136</v>
      </c>
      <c r="C83" s="446" t="s">
        <v>137</v>
      </c>
      <c r="D83" s="446"/>
      <c r="E83" s="446"/>
      <c r="F83" s="446"/>
      <c r="G83" s="270"/>
      <c r="H83" s="270"/>
      <c r="I83" s="270"/>
      <c r="J83" s="270"/>
      <c r="K83" s="270"/>
      <c r="L83" s="270"/>
    </row>
    <row r="84" spans="1:12" ht="16.5" customHeight="1">
      <c r="A84" s="422" t="s">
        <v>60</v>
      </c>
      <c r="B84" s="274" t="s">
        <v>138</v>
      </c>
      <c r="C84" s="395" t="s">
        <v>458</v>
      </c>
      <c r="D84" s="396"/>
      <c r="E84" s="396"/>
      <c r="F84" s="397"/>
      <c r="G84" s="270"/>
      <c r="H84" s="270"/>
      <c r="I84" s="270"/>
      <c r="J84" s="270"/>
      <c r="K84" s="270"/>
      <c r="L84" s="270"/>
    </row>
    <row r="85" spans="1:12" ht="16.5" customHeight="1">
      <c r="A85" s="330"/>
      <c r="B85" s="274" t="s">
        <v>139</v>
      </c>
      <c r="C85" s="395" t="s">
        <v>775</v>
      </c>
      <c r="D85" s="396"/>
      <c r="E85" s="396"/>
      <c r="F85" s="397"/>
      <c r="G85" s="270"/>
      <c r="H85" s="270"/>
      <c r="I85" s="270"/>
      <c r="J85" s="270"/>
      <c r="K85" s="270"/>
      <c r="L85" s="270"/>
    </row>
    <row r="86" spans="1:12" ht="16.5" customHeight="1">
      <c r="A86" s="330"/>
      <c r="B86" s="274" t="s">
        <v>140</v>
      </c>
      <c r="C86" s="395" t="s">
        <v>776</v>
      </c>
      <c r="D86" s="396"/>
      <c r="E86" s="396"/>
      <c r="F86" s="397"/>
      <c r="G86" s="270"/>
      <c r="H86" s="270"/>
      <c r="I86" s="270"/>
      <c r="J86" s="270"/>
      <c r="K86" s="270"/>
      <c r="L86" s="270"/>
    </row>
    <row r="87" spans="1:12" ht="16.5" customHeight="1">
      <c r="A87" s="330"/>
      <c r="B87" s="274" t="s">
        <v>141</v>
      </c>
      <c r="C87" s="395" t="s">
        <v>142</v>
      </c>
      <c r="D87" s="396"/>
      <c r="E87" s="396"/>
      <c r="F87" s="397"/>
      <c r="G87" s="270"/>
      <c r="H87" s="270"/>
      <c r="I87" s="270"/>
      <c r="J87" s="270"/>
      <c r="K87" s="270"/>
      <c r="L87" s="270"/>
    </row>
    <row r="88" spans="1:12" ht="16.5" customHeight="1">
      <c r="A88" s="447"/>
      <c r="B88" s="274" t="s">
        <v>56</v>
      </c>
      <c r="C88" s="395" t="s">
        <v>143</v>
      </c>
      <c r="D88" s="396"/>
      <c r="E88" s="396"/>
      <c r="F88" s="397"/>
      <c r="G88" s="270"/>
      <c r="H88" s="270"/>
      <c r="I88" s="270"/>
      <c r="J88" s="270"/>
      <c r="K88" s="270"/>
      <c r="L88" s="270"/>
    </row>
    <row r="89" spans="1:12" ht="16.5" customHeight="1">
      <c r="A89" s="325" t="s">
        <v>459</v>
      </c>
      <c r="B89" s="296" t="s">
        <v>460</v>
      </c>
      <c r="C89" s="395" t="s">
        <v>461</v>
      </c>
      <c r="D89" s="396"/>
      <c r="E89" s="396"/>
      <c r="F89" s="397"/>
      <c r="G89" s="270"/>
      <c r="H89" s="270"/>
      <c r="I89" s="270"/>
      <c r="J89" s="270"/>
      <c r="K89" s="270"/>
      <c r="L89" s="270"/>
    </row>
    <row r="90" spans="1:12" ht="27" customHeight="1">
      <c r="A90" s="325"/>
      <c r="B90" s="329" t="s">
        <v>462</v>
      </c>
      <c r="C90" s="425" t="s">
        <v>463</v>
      </c>
      <c r="D90" s="426"/>
      <c r="E90" s="426"/>
      <c r="F90" s="427"/>
      <c r="G90" s="270"/>
      <c r="H90" s="270"/>
      <c r="I90" s="270"/>
      <c r="J90" s="270"/>
      <c r="K90" s="270"/>
      <c r="L90" s="270"/>
    </row>
    <row r="91" spans="1:12" ht="16.5" customHeight="1">
      <c r="A91" s="325"/>
      <c r="B91" s="331"/>
      <c r="C91" s="437" t="s">
        <v>464</v>
      </c>
      <c r="D91" s="438"/>
      <c r="E91" s="438"/>
      <c r="F91" s="439"/>
      <c r="G91" s="270"/>
      <c r="H91" s="270"/>
      <c r="I91" s="270"/>
      <c r="J91" s="270"/>
      <c r="K91" s="270"/>
      <c r="L91" s="270"/>
    </row>
    <row r="92" spans="1:12" ht="32.450000000000003" customHeight="1">
      <c r="A92" s="325"/>
      <c r="B92" s="286" t="s">
        <v>465</v>
      </c>
      <c r="C92" s="395" t="s">
        <v>466</v>
      </c>
      <c r="D92" s="396"/>
      <c r="E92" s="396"/>
      <c r="F92" s="397"/>
      <c r="G92" s="270"/>
      <c r="H92" s="270"/>
      <c r="I92" s="270"/>
      <c r="J92" s="270"/>
      <c r="K92" s="270"/>
      <c r="L92" s="270"/>
    </row>
    <row r="93" spans="1:12" ht="16.5" customHeight="1">
      <c r="A93" s="325"/>
      <c r="B93" s="286" t="s">
        <v>467</v>
      </c>
      <c r="C93" s="395" t="s">
        <v>468</v>
      </c>
      <c r="D93" s="396"/>
      <c r="E93" s="396"/>
      <c r="F93" s="397"/>
      <c r="G93" s="270"/>
      <c r="H93" s="270"/>
      <c r="I93" s="270"/>
      <c r="J93" s="270"/>
      <c r="K93" s="270"/>
      <c r="L93" s="270"/>
    </row>
    <row r="94" spans="1:12" ht="16.5" customHeight="1">
      <c r="A94" s="325"/>
      <c r="B94" s="286" t="s">
        <v>469</v>
      </c>
      <c r="C94" s="395" t="s">
        <v>470</v>
      </c>
      <c r="D94" s="396"/>
      <c r="E94" s="396"/>
      <c r="F94" s="397"/>
      <c r="G94" s="270"/>
      <c r="H94" s="270"/>
      <c r="I94" s="270"/>
      <c r="J94" s="270"/>
      <c r="K94" s="270"/>
      <c r="L94" s="270"/>
    </row>
    <row r="95" spans="1:12" ht="16.5" customHeight="1">
      <c r="A95" s="406" t="s">
        <v>144</v>
      </c>
      <c r="B95" s="407"/>
      <c r="C95" s="425" t="s">
        <v>471</v>
      </c>
      <c r="D95" s="426"/>
      <c r="E95" s="426"/>
      <c r="F95" s="427"/>
      <c r="G95" s="270"/>
      <c r="H95" s="270"/>
      <c r="I95" s="270"/>
      <c r="J95" s="270"/>
      <c r="K95" s="270"/>
      <c r="L95" s="270"/>
    </row>
    <row r="96" spans="1:12" ht="16.5" customHeight="1">
      <c r="A96" s="408"/>
      <c r="B96" s="409"/>
      <c r="C96" s="437" t="s">
        <v>233</v>
      </c>
      <c r="D96" s="438"/>
      <c r="E96" s="438"/>
      <c r="F96" s="439"/>
      <c r="G96" s="270"/>
      <c r="H96" s="270"/>
      <c r="I96" s="270"/>
      <c r="J96" s="270"/>
      <c r="K96" s="270"/>
      <c r="L96" s="270"/>
    </row>
    <row r="97" spans="1:12" ht="16.5" customHeight="1">
      <c r="A97" s="406" t="s">
        <v>472</v>
      </c>
      <c r="B97" s="407"/>
      <c r="C97" s="425" t="s">
        <v>473</v>
      </c>
      <c r="D97" s="426"/>
      <c r="E97" s="426"/>
      <c r="F97" s="427"/>
      <c r="G97" s="270"/>
      <c r="H97" s="270"/>
      <c r="I97" s="270"/>
      <c r="J97" s="270"/>
      <c r="K97" s="270"/>
      <c r="L97" s="270"/>
    </row>
    <row r="98" spans="1:12" ht="27" customHeight="1">
      <c r="A98" s="379"/>
      <c r="B98" s="380"/>
      <c r="C98" s="431" t="s">
        <v>474</v>
      </c>
      <c r="D98" s="432"/>
      <c r="E98" s="432"/>
      <c r="F98" s="433"/>
      <c r="G98" s="270"/>
      <c r="H98" s="270"/>
      <c r="I98" s="270"/>
      <c r="J98" s="270"/>
      <c r="K98" s="270"/>
      <c r="L98" s="270"/>
    </row>
    <row r="99" spans="1:12" ht="25.5" customHeight="1">
      <c r="A99" s="379"/>
      <c r="B99" s="409"/>
      <c r="C99" s="437" t="s">
        <v>475</v>
      </c>
      <c r="D99" s="438"/>
      <c r="E99" s="438"/>
      <c r="F99" s="439"/>
      <c r="G99" s="270"/>
      <c r="H99" s="270"/>
      <c r="I99" s="270"/>
      <c r="J99" s="270"/>
      <c r="K99" s="270"/>
      <c r="L99" s="270"/>
    </row>
    <row r="100" spans="1:12" ht="29.1" customHeight="1">
      <c r="A100" s="325" t="s">
        <v>476</v>
      </c>
      <c r="B100" s="297" t="s">
        <v>477</v>
      </c>
      <c r="C100" s="423" t="s">
        <v>777</v>
      </c>
      <c r="D100" s="423"/>
      <c r="E100" s="423"/>
      <c r="F100" s="423"/>
      <c r="G100" s="270"/>
      <c r="H100" s="270"/>
      <c r="I100" s="270"/>
      <c r="J100" s="270"/>
      <c r="K100" s="270"/>
      <c r="L100" s="270"/>
    </row>
    <row r="101" spans="1:12" ht="16.5" customHeight="1">
      <c r="A101" s="325"/>
      <c r="B101" s="422" t="s">
        <v>478</v>
      </c>
      <c r="C101" s="423" t="s">
        <v>479</v>
      </c>
      <c r="D101" s="423"/>
      <c r="E101" s="423"/>
      <c r="F101" s="423"/>
      <c r="G101" s="270"/>
      <c r="H101" s="270"/>
      <c r="I101" s="270"/>
      <c r="J101" s="270"/>
      <c r="K101" s="270"/>
      <c r="L101" s="270"/>
    </row>
    <row r="102" spans="1:12" ht="16.5" customHeight="1">
      <c r="A102" s="325"/>
      <c r="B102" s="330"/>
      <c r="C102" s="424" t="s">
        <v>480</v>
      </c>
      <c r="D102" s="424"/>
      <c r="E102" s="424"/>
      <c r="F102" s="424"/>
      <c r="G102" s="270"/>
      <c r="H102" s="270"/>
      <c r="I102" s="270"/>
      <c r="J102" s="270"/>
      <c r="K102" s="270"/>
      <c r="L102" s="270"/>
    </row>
    <row r="103" spans="1:12" ht="16.5" customHeight="1">
      <c r="A103" s="325"/>
      <c r="B103" s="330"/>
      <c r="C103" s="424" t="s">
        <v>481</v>
      </c>
      <c r="D103" s="424"/>
      <c r="E103" s="424"/>
      <c r="F103" s="424"/>
      <c r="G103" s="270"/>
      <c r="H103" s="270"/>
      <c r="I103" s="270"/>
      <c r="J103" s="270"/>
      <c r="K103" s="270"/>
      <c r="L103" s="270"/>
    </row>
    <row r="104" spans="1:12" ht="16.5" customHeight="1">
      <c r="A104" s="325"/>
      <c r="B104" s="330"/>
      <c r="C104" s="431" t="s">
        <v>1150</v>
      </c>
      <c r="D104" s="432"/>
      <c r="E104" s="432"/>
      <c r="F104" s="433"/>
      <c r="G104" s="270"/>
      <c r="H104" s="270"/>
      <c r="I104" s="270"/>
      <c r="J104" s="270"/>
      <c r="K104" s="270"/>
      <c r="L104" s="270"/>
    </row>
    <row r="105" spans="1:12" ht="16.5" customHeight="1">
      <c r="A105" s="325"/>
      <c r="B105" s="330"/>
      <c r="C105" s="424" t="s">
        <v>844</v>
      </c>
      <c r="D105" s="424"/>
      <c r="E105" s="424"/>
      <c r="F105" s="424"/>
      <c r="G105" s="270"/>
      <c r="H105" s="270"/>
      <c r="I105" s="270"/>
      <c r="J105" s="270"/>
      <c r="K105" s="270"/>
      <c r="L105" s="270"/>
    </row>
    <row r="106" spans="1:12" ht="16.5" customHeight="1">
      <c r="A106" s="325"/>
      <c r="B106" s="330"/>
      <c r="C106" s="428" t="s">
        <v>482</v>
      </c>
      <c r="D106" s="429"/>
      <c r="E106" s="429"/>
      <c r="F106" s="430"/>
      <c r="G106" s="270"/>
      <c r="H106" s="270"/>
      <c r="I106" s="270"/>
      <c r="J106" s="270"/>
      <c r="K106" s="270"/>
      <c r="L106" s="270"/>
    </row>
    <row r="107" spans="1:12" ht="16.5" customHeight="1">
      <c r="A107" s="325"/>
      <c r="B107" s="447"/>
      <c r="C107" s="448" t="s">
        <v>1053</v>
      </c>
      <c r="D107" s="451"/>
      <c r="E107" s="451"/>
      <c r="F107" s="452"/>
      <c r="G107" s="270"/>
      <c r="H107" s="270"/>
      <c r="I107" s="270"/>
      <c r="J107" s="270"/>
      <c r="K107" s="270"/>
      <c r="L107" s="270"/>
    </row>
    <row r="108" spans="1:12" ht="16.5" customHeight="1">
      <c r="A108" s="325"/>
      <c r="B108" s="422" t="s">
        <v>119</v>
      </c>
      <c r="C108" s="425" t="s">
        <v>145</v>
      </c>
      <c r="D108" s="426"/>
      <c r="E108" s="426"/>
      <c r="F108" s="427"/>
      <c r="G108" s="270"/>
      <c r="H108" s="270"/>
      <c r="I108" s="270"/>
      <c r="J108" s="270"/>
      <c r="K108" s="270"/>
      <c r="L108" s="270"/>
    </row>
    <row r="109" spans="1:12" ht="16.5" customHeight="1">
      <c r="A109" s="325"/>
      <c r="B109" s="330"/>
      <c r="C109" s="431" t="s">
        <v>483</v>
      </c>
      <c r="D109" s="432"/>
      <c r="E109" s="432"/>
      <c r="F109" s="433"/>
      <c r="G109" s="270"/>
      <c r="H109" s="270"/>
      <c r="I109" s="270"/>
      <c r="J109" s="270"/>
      <c r="K109" s="270"/>
      <c r="L109" s="270"/>
    </row>
    <row r="110" spans="1:12" ht="16.5" customHeight="1">
      <c r="A110" s="325"/>
      <c r="B110" s="330"/>
      <c r="C110" s="431" t="s">
        <v>1151</v>
      </c>
      <c r="D110" s="432"/>
      <c r="E110" s="432"/>
      <c r="F110" s="433"/>
      <c r="G110" s="270"/>
      <c r="H110" s="270"/>
      <c r="I110" s="270"/>
      <c r="J110" s="270"/>
      <c r="K110" s="270"/>
      <c r="L110" s="270"/>
    </row>
    <row r="111" spans="1:12" ht="16.5" customHeight="1">
      <c r="A111" s="325"/>
      <c r="B111" s="447"/>
      <c r="C111" s="448" t="s">
        <v>484</v>
      </c>
      <c r="D111" s="449"/>
      <c r="E111" s="449"/>
      <c r="F111" s="450"/>
      <c r="G111" s="270"/>
      <c r="H111" s="270"/>
      <c r="I111" s="270"/>
      <c r="J111" s="270"/>
      <c r="K111" s="270"/>
      <c r="L111" s="270"/>
    </row>
    <row r="112" spans="1:12" ht="16.5" customHeight="1">
      <c r="A112" s="325"/>
      <c r="B112" s="422" t="s">
        <v>485</v>
      </c>
      <c r="C112" s="425" t="s">
        <v>145</v>
      </c>
      <c r="D112" s="426"/>
      <c r="E112" s="426"/>
      <c r="F112" s="427"/>
      <c r="G112" s="270"/>
      <c r="H112" s="270"/>
      <c r="I112" s="270"/>
      <c r="J112" s="270"/>
      <c r="K112" s="270"/>
      <c r="L112" s="270"/>
    </row>
    <row r="113" spans="1:12" ht="16.5" customHeight="1">
      <c r="A113" s="325"/>
      <c r="B113" s="447"/>
      <c r="C113" s="437" t="s">
        <v>486</v>
      </c>
      <c r="D113" s="438"/>
      <c r="E113" s="438"/>
      <c r="F113" s="439"/>
      <c r="G113" s="270"/>
      <c r="H113" s="270"/>
      <c r="I113" s="270"/>
      <c r="J113" s="270"/>
      <c r="K113" s="270"/>
      <c r="L113" s="270"/>
    </row>
    <row r="114" spans="1:12" ht="16.5" customHeight="1">
      <c r="A114" s="325"/>
      <c r="B114" s="428" t="s">
        <v>1152</v>
      </c>
      <c r="C114" s="429"/>
      <c r="D114" s="429"/>
      <c r="E114" s="429"/>
      <c r="F114" s="430"/>
      <c r="G114" s="270"/>
      <c r="H114" s="270"/>
      <c r="I114" s="270"/>
      <c r="J114" s="270"/>
      <c r="K114" s="270"/>
      <c r="L114" s="270"/>
    </row>
    <row r="115" spans="1:12" ht="27.6" customHeight="1">
      <c r="A115" s="325"/>
      <c r="B115" s="428" t="s">
        <v>1048</v>
      </c>
      <c r="C115" s="429"/>
      <c r="D115" s="429"/>
      <c r="E115" s="429"/>
      <c r="F115" s="430"/>
      <c r="G115" s="270"/>
      <c r="H115" s="270"/>
      <c r="I115" s="270"/>
      <c r="J115" s="270"/>
      <c r="K115" s="270"/>
      <c r="L115" s="270"/>
    </row>
    <row r="116" spans="1:12" ht="16.5" customHeight="1">
      <c r="A116" s="325" t="s">
        <v>487</v>
      </c>
      <c r="B116" s="286" t="s">
        <v>126</v>
      </c>
      <c r="C116" s="446" t="s">
        <v>146</v>
      </c>
      <c r="D116" s="446"/>
      <c r="E116" s="446"/>
      <c r="F116" s="446"/>
      <c r="G116" s="270"/>
      <c r="H116" s="270"/>
      <c r="I116" s="270"/>
      <c r="J116" s="270"/>
      <c r="K116" s="270"/>
      <c r="L116" s="270"/>
    </row>
    <row r="117" spans="1:12" ht="18.600000000000001" customHeight="1">
      <c r="A117" s="325"/>
      <c r="B117" s="325" t="s">
        <v>127</v>
      </c>
      <c r="C117" s="423" t="s">
        <v>488</v>
      </c>
      <c r="D117" s="423"/>
      <c r="E117" s="423"/>
      <c r="F117" s="423"/>
      <c r="G117" s="270"/>
      <c r="H117" s="270"/>
      <c r="I117" s="270"/>
      <c r="J117" s="270"/>
      <c r="K117" s="270"/>
      <c r="L117" s="270"/>
    </row>
    <row r="118" spans="1:12" ht="20.45" customHeight="1">
      <c r="A118" s="325"/>
      <c r="B118" s="325"/>
      <c r="C118" s="448" t="s">
        <v>489</v>
      </c>
      <c r="D118" s="449"/>
      <c r="E118" s="449"/>
      <c r="F118" s="450"/>
      <c r="G118" s="270"/>
      <c r="H118" s="270"/>
      <c r="I118" s="270"/>
      <c r="J118" s="270"/>
      <c r="K118" s="270"/>
      <c r="L118" s="270"/>
    </row>
    <row r="119" spans="1:12" ht="31.5" customHeight="1">
      <c r="A119" s="325"/>
      <c r="B119" s="286" t="s">
        <v>147</v>
      </c>
      <c r="C119" s="446" t="s">
        <v>748</v>
      </c>
      <c r="D119" s="446"/>
      <c r="E119" s="446"/>
      <c r="F119" s="446"/>
      <c r="G119" s="270"/>
      <c r="H119" s="270"/>
      <c r="I119" s="270"/>
      <c r="J119" s="270"/>
      <c r="K119" s="270"/>
      <c r="L119" s="270"/>
    </row>
    <row r="120" spans="1:12" ht="16.5" customHeight="1">
      <c r="A120" s="325"/>
      <c r="B120" s="286" t="s">
        <v>128</v>
      </c>
      <c r="C120" s="446" t="s">
        <v>148</v>
      </c>
      <c r="D120" s="446"/>
      <c r="E120" s="446"/>
      <c r="F120" s="446"/>
      <c r="G120" s="270"/>
      <c r="H120" s="270"/>
      <c r="I120" s="270"/>
      <c r="J120" s="270"/>
      <c r="K120" s="270"/>
      <c r="L120" s="270"/>
    </row>
    <row r="121" spans="1:12" ht="16.5" customHeight="1">
      <c r="A121" s="325"/>
      <c r="B121" s="325" t="s">
        <v>129</v>
      </c>
      <c r="C121" s="423" t="s">
        <v>490</v>
      </c>
      <c r="D121" s="423"/>
      <c r="E121" s="423"/>
      <c r="F121" s="423"/>
      <c r="G121" s="270"/>
      <c r="H121" s="270"/>
      <c r="I121" s="270"/>
      <c r="J121" s="270"/>
      <c r="K121" s="270"/>
      <c r="L121" s="270"/>
    </row>
    <row r="122" spans="1:12" ht="16.5" customHeight="1">
      <c r="A122" s="325"/>
      <c r="B122" s="325"/>
      <c r="C122" s="448" t="s">
        <v>491</v>
      </c>
      <c r="D122" s="449"/>
      <c r="E122" s="449"/>
      <c r="F122" s="450"/>
      <c r="G122" s="270"/>
      <c r="H122" s="270"/>
      <c r="I122" s="270"/>
      <c r="J122" s="270"/>
      <c r="K122" s="270"/>
      <c r="L122" s="270"/>
    </row>
    <row r="123" spans="1:12" ht="16.5" customHeight="1">
      <c r="A123" s="325" t="s">
        <v>492</v>
      </c>
      <c r="B123" s="325"/>
      <c r="C123" s="461" t="s">
        <v>493</v>
      </c>
      <c r="D123" s="411"/>
      <c r="E123" s="411"/>
      <c r="F123" s="412"/>
      <c r="G123" s="270"/>
      <c r="H123" s="270"/>
      <c r="I123" s="270"/>
      <c r="J123" s="270"/>
      <c r="K123" s="270"/>
      <c r="L123" s="270"/>
    </row>
    <row r="124" spans="1:12" ht="16.5" customHeight="1">
      <c r="A124" s="325"/>
      <c r="B124" s="325"/>
      <c r="C124" s="462" t="s">
        <v>845</v>
      </c>
      <c r="D124" s="463"/>
      <c r="E124" s="463"/>
      <c r="F124" s="464"/>
      <c r="G124" s="270"/>
      <c r="H124" s="270"/>
      <c r="I124" s="270"/>
      <c r="J124" s="270"/>
      <c r="K124" s="270"/>
      <c r="L124" s="270"/>
    </row>
    <row r="125" spans="1:12" ht="16.5" customHeight="1">
      <c r="A125" s="325"/>
      <c r="B125" s="325"/>
      <c r="C125" s="462" t="s">
        <v>494</v>
      </c>
      <c r="D125" s="463"/>
      <c r="E125" s="463"/>
      <c r="F125" s="464"/>
      <c r="G125" s="270"/>
      <c r="H125" s="270"/>
      <c r="I125" s="270"/>
      <c r="J125" s="270"/>
      <c r="K125" s="270"/>
      <c r="L125" s="270"/>
    </row>
    <row r="126" spans="1:12" s="239" customFormat="1" ht="16.5" customHeight="1">
      <c r="A126" s="325"/>
      <c r="B126" s="325"/>
      <c r="C126" s="465" t="s">
        <v>1144</v>
      </c>
      <c r="D126" s="466"/>
      <c r="E126" s="466"/>
      <c r="F126" s="467"/>
      <c r="G126" s="270"/>
      <c r="H126" s="270"/>
      <c r="I126" s="270"/>
      <c r="J126" s="270"/>
      <c r="K126" s="270"/>
      <c r="L126" s="270"/>
    </row>
    <row r="127" spans="1:12" ht="16.5" customHeight="1" thickBot="1">
      <c r="A127" s="275"/>
      <c r="B127" s="275"/>
      <c r="C127" s="295"/>
      <c r="D127" s="295"/>
      <c r="E127" s="295"/>
      <c r="F127" s="295"/>
      <c r="G127" s="270"/>
      <c r="H127" s="270"/>
      <c r="I127" s="270"/>
      <c r="J127" s="270"/>
      <c r="K127" s="270"/>
      <c r="L127" s="270"/>
    </row>
    <row r="128" spans="1:12" ht="16.5" customHeight="1">
      <c r="A128" s="453" t="s">
        <v>495</v>
      </c>
      <c r="B128" s="454"/>
      <c r="C128" s="454"/>
      <c r="D128" s="454"/>
      <c r="E128" s="454"/>
      <c r="F128" s="455"/>
      <c r="G128" s="276"/>
      <c r="H128" s="276"/>
      <c r="I128" s="276"/>
      <c r="J128" s="276"/>
      <c r="K128" s="276"/>
      <c r="L128" s="276"/>
    </row>
    <row r="129" spans="1:12" ht="16.5" customHeight="1">
      <c r="A129" s="456" t="s">
        <v>846</v>
      </c>
      <c r="B129" s="429"/>
      <c r="C129" s="429"/>
      <c r="D129" s="429"/>
      <c r="E129" s="429"/>
      <c r="F129" s="457"/>
      <c r="G129" s="270"/>
      <c r="H129" s="270"/>
      <c r="I129" s="270"/>
      <c r="J129" s="270"/>
      <c r="K129" s="270"/>
      <c r="L129" s="270"/>
    </row>
    <row r="130" spans="1:12" ht="16.5" customHeight="1">
      <c r="A130" s="456" t="s">
        <v>847</v>
      </c>
      <c r="B130" s="429"/>
      <c r="C130" s="429"/>
      <c r="D130" s="429"/>
      <c r="E130" s="429"/>
      <c r="F130" s="457"/>
      <c r="G130" s="270"/>
      <c r="H130" s="270"/>
      <c r="I130" s="270"/>
      <c r="J130" s="270"/>
      <c r="K130" s="270"/>
      <c r="L130" s="270"/>
    </row>
    <row r="131" spans="1:12" ht="16.5" customHeight="1">
      <c r="A131" s="458" t="s">
        <v>724</v>
      </c>
      <c r="B131" s="459"/>
      <c r="C131" s="459"/>
      <c r="D131" s="459"/>
      <c r="E131" s="459"/>
      <c r="F131" s="460"/>
      <c r="G131" s="270"/>
      <c r="H131" s="270"/>
      <c r="I131" s="270"/>
      <c r="J131" s="270"/>
      <c r="K131" s="270"/>
      <c r="L131" s="270"/>
    </row>
    <row r="132" spans="1:12" ht="7.5" customHeight="1">
      <c r="A132" s="292"/>
      <c r="B132" s="293"/>
      <c r="C132" s="293"/>
      <c r="D132" s="293"/>
      <c r="E132" s="293"/>
      <c r="F132" s="294"/>
      <c r="G132" s="270"/>
      <c r="H132" s="270"/>
      <c r="I132" s="270"/>
      <c r="J132" s="270"/>
      <c r="K132" s="270"/>
      <c r="L132" s="270"/>
    </row>
    <row r="133" spans="1:12" ht="16.5" customHeight="1">
      <c r="A133" s="456" t="s">
        <v>848</v>
      </c>
      <c r="B133" s="429"/>
      <c r="C133" s="429"/>
      <c r="D133" s="429"/>
      <c r="E133" s="429"/>
      <c r="F133" s="457"/>
      <c r="G133" s="270"/>
      <c r="H133" s="270"/>
      <c r="I133" s="270"/>
      <c r="J133" s="270"/>
      <c r="K133" s="270"/>
      <c r="L133" s="270"/>
    </row>
    <row r="134" spans="1:12" ht="16.5" customHeight="1">
      <c r="A134" s="456" t="s">
        <v>849</v>
      </c>
      <c r="B134" s="429"/>
      <c r="C134" s="429"/>
      <c r="D134" s="429"/>
      <c r="E134" s="429"/>
      <c r="F134" s="457"/>
      <c r="G134" s="270"/>
      <c r="H134" s="270"/>
      <c r="I134" s="270"/>
      <c r="J134" s="270"/>
      <c r="K134" s="270"/>
      <c r="L134" s="270"/>
    </row>
    <row r="135" spans="1:12" ht="15" customHeight="1">
      <c r="A135" s="456" t="s">
        <v>496</v>
      </c>
      <c r="B135" s="429"/>
      <c r="C135" s="429"/>
      <c r="D135" s="429"/>
      <c r="E135" s="429"/>
      <c r="F135" s="457"/>
      <c r="G135" s="270"/>
      <c r="H135" s="270"/>
      <c r="I135" s="270"/>
      <c r="J135" s="270"/>
      <c r="K135" s="270"/>
      <c r="L135" s="270"/>
    </row>
    <row r="136" spans="1:12" ht="109.5" customHeight="1">
      <c r="A136" s="456" t="s">
        <v>791</v>
      </c>
      <c r="B136" s="429"/>
      <c r="C136" s="429"/>
      <c r="D136" s="429"/>
      <c r="E136" s="429"/>
      <c r="F136" s="457"/>
      <c r="G136" s="270"/>
      <c r="H136" s="270"/>
      <c r="I136" s="270"/>
      <c r="J136" s="270"/>
      <c r="K136" s="270"/>
      <c r="L136" s="270"/>
    </row>
    <row r="137" spans="1:12" ht="120.95" customHeight="1">
      <c r="A137" s="456" t="s">
        <v>792</v>
      </c>
      <c r="B137" s="429"/>
      <c r="C137" s="429"/>
      <c r="D137" s="429"/>
      <c r="E137" s="429"/>
      <c r="F137" s="457"/>
      <c r="G137" s="270"/>
      <c r="H137" s="270"/>
      <c r="I137" s="270"/>
      <c r="J137" s="270"/>
      <c r="K137" s="270"/>
      <c r="L137" s="270"/>
    </row>
    <row r="138" spans="1:12" ht="16.5" customHeight="1">
      <c r="A138" s="456" t="s">
        <v>726</v>
      </c>
      <c r="B138" s="429"/>
      <c r="C138" s="429"/>
      <c r="D138" s="429"/>
      <c r="E138" s="429"/>
      <c r="F138" s="457"/>
      <c r="G138" s="270"/>
      <c r="H138" s="270"/>
      <c r="I138" s="270"/>
      <c r="J138" s="270"/>
      <c r="K138" s="270"/>
      <c r="L138" s="270"/>
    </row>
    <row r="139" spans="1:12" ht="16.5" customHeight="1">
      <c r="A139" s="456" t="s">
        <v>727</v>
      </c>
      <c r="B139" s="429"/>
      <c r="C139" s="429"/>
      <c r="D139" s="429"/>
      <c r="E139" s="429"/>
      <c r="F139" s="457"/>
      <c r="G139" s="270"/>
      <c r="H139" s="270"/>
      <c r="I139" s="270"/>
      <c r="J139" s="270"/>
      <c r="K139" s="270"/>
      <c r="L139" s="270"/>
    </row>
    <row r="140" spans="1:12" ht="16.5" customHeight="1">
      <c r="A140" s="456" t="s">
        <v>793</v>
      </c>
      <c r="B140" s="429"/>
      <c r="C140" s="429"/>
      <c r="D140" s="429"/>
      <c r="E140" s="429"/>
      <c r="F140" s="457"/>
      <c r="G140" s="270"/>
      <c r="H140" s="270"/>
      <c r="I140" s="270"/>
      <c r="J140" s="270"/>
      <c r="K140" s="270"/>
      <c r="L140" s="270"/>
    </row>
    <row r="141" spans="1:12" ht="16.5" customHeight="1">
      <c r="A141" s="458" t="s">
        <v>668</v>
      </c>
      <c r="B141" s="459"/>
      <c r="C141" s="459"/>
      <c r="D141" s="459"/>
      <c r="E141" s="459"/>
      <c r="F141" s="460"/>
      <c r="G141" s="270"/>
      <c r="H141" s="270"/>
      <c r="I141" s="270"/>
      <c r="J141" s="270"/>
      <c r="K141" s="270"/>
      <c r="L141" s="270"/>
    </row>
    <row r="142" spans="1:12" ht="16.5" customHeight="1">
      <c r="A142" s="456" t="s">
        <v>799</v>
      </c>
      <c r="B142" s="429"/>
      <c r="C142" s="429"/>
      <c r="D142" s="429"/>
      <c r="E142" s="429"/>
      <c r="F142" s="457"/>
      <c r="G142" s="270"/>
      <c r="H142" s="270"/>
      <c r="I142" s="270"/>
      <c r="J142" s="270"/>
      <c r="K142" s="270"/>
      <c r="L142" s="270"/>
    </row>
    <row r="143" spans="1:12" ht="16.5" customHeight="1" thickBot="1">
      <c r="A143" s="471" t="s">
        <v>800</v>
      </c>
      <c r="B143" s="472"/>
      <c r="C143" s="472"/>
      <c r="D143" s="472"/>
      <c r="E143" s="472"/>
      <c r="F143" s="473"/>
      <c r="G143" s="270"/>
      <c r="H143" s="270"/>
      <c r="I143" s="270"/>
      <c r="J143" s="270"/>
      <c r="K143" s="270"/>
      <c r="L143" s="270"/>
    </row>
    <row r="144" spans="1:12" ht="16.5" customHeight="1">
      <c r="A144" s="298"/>
      <c r="B144" s="298"/>
      <c r="C144" s="298"/>
      <c r="D144" s="298"/>
      <c r="E144" s="298"/>
      <c r="F144" s="298"/>
      <c r="G144" s="270"/>
      <c r="H144" s="270"/>
      <c r="I144" s="270"/>
      <c r="J144" s="270"/>
      <c r="K144" s="270"/>
      <c r="L144" s="270"/>
    </row>
    <row r="145" spans="1:16384" s="190" customFormat="1" ht="16.5" customHeight="1">
      <c r="A145" s="272" t="s">
        <v>497</v>
      </c>
      <c r="B145" s="277"/>
      <c r="C145" s="299"/>
      <c r="D145" s="299"/>
      <c r="E145" s="299"/>
      <c r="F145" s="299"/>
      <c r="G145" s="253"/>
      <c r="H145" s="253"/>
      <c r="I145" s="253"/>
      <c r="J145" s="253"/>
      <c r="K145" s="253"/>
      <c r="L145" s="253"/>
    </row>
    <row r="146" spans="1:16384" s="190" customFormat="1" ht="16.5" customHeight="1">
      <c r="A146" s="272"/>
      <c r="B146" s="277"/>
      <c r="C146" s="299"/>
      <c r="D146" s="299"/>
      <c r="E146" s="299"/>
      <c r="F146" s="299"/>
      <c r="G146" s="253"/>
      <c r="H146" s="253"/>
      <c r="I146" s="253"/>
      <c r="J146" s="253"/>
      <c r="K146" s="253"/>
      <c r="L146" s="253"/>
    </row>
    <row r="147" spans="1:16384" s="190" customFormat="1" ht="16.5" customHeight="1">
      <c r="A147" s="384" t="s">
        <v>498</v>
      </c>
      <c r="B147" s="384"/>
      <c r="C147" s="384"/>
      <c r="D147" s="384"/>
      <c r="E147" s="384"/>
      <c r="F147" s="384"/>
      <c r="G147" s="253"/>
      <c r="H147" s="253"/>
      <c r="I147" s="253"/>
      <c r="J147" s="253"/>
      <c r="K147" s="253"/>
      <c r="L147" s="253"/>
    </row>
    <row r="148" spans="1:16384" s="190" customFormat="1" ht="16.5" customHeight="1">
      <c r="A148" s="469" t="s">
        <v>1146</v>
      </c>
      <c r="B148" s="469"/>
      <c r="C148" s="469"/>
      <c r="D148" s="469"/>
      <c r="E148" s="469"/>
      <c r="F148" s="469"/>
      <c r="G148" s="253"/>
      <c r="H148" s="253"/>
      <c r="I148" s="253"/>
      <c r="J148" s="253"/>
      <c r="K148" s="253"/>
      <c r="L148" s="253"/>
    </row>
    <row r="149" spans="1:16384" s="190" customFormat="1" ht="16.5" customHeight="1">
      <c r="A149" s="382" t="s">
        <v>1145</v>
      </c>
      <c r="B149" s="382"/>
      <c r="C149" s="382"/>
      <c r="D149" s="382"/>
      <c r="E149" s="382"/>
      <c r="F149" s="382"/>
      <c r="G149" s="253"/>
      <c r="H149" s="253"/>
      <c r="I149" s="253"/>
      <c r="J149" s="253"/>
      <c r="K149" s="253"/>
      <c r="L149" s="253"/>
    </row>
    <row r="150" spans="1:16384" s="190" customFormat="1" ht="21" customHeight="1">
      <c r="A150" s="469" t="s">
        <v>1118</v>
      </c>
      <c r="B150" s="469"/>
      <c r="C150" s="469"/>
      <c r="D150" s="469"/>
      <c r="E150" s="469"/>
      <c r="F150" s="469"/>
      <c r="G150" s="253"/>
      <c r="H150" s="253"/>
      <c r="I150" s="253"/>
      <c r="J150" s="253"/>
      <c r="K150" s="253"/>
      <c r="L150" s="253"/>
    </row>
    <row r="151" spans="1:16384" s="190" customFormat="1" ht="16.5" customHeight="1">
      <c r="A151" s="382" t="s">
        <v>778</v>
      </c>
      <c r="B151" s="382"/>
      <c r="C151" s="382"/>
      <c r="D151" s="382"/>
      <c r="E151" s="382"/>
      <c r="F151" s="382"/>
      <c r="G151" s="253"/>
      <c r="H151" s="253"/>
      <c r="I151" s="253"/>
      <c r="J151" s="253"/>
      <c r="K151" s="253"/>
      <c r="L151" s="253"/>
    </row>
    <row r="152" spans="1:16384" s="190" customFormat="1" ht="16.5" customHeight="1">
      <c r="A152" s="382" t="s">
        <v>1119</v>
      </c>
      <c r="B152" s="382"/>
      <c r="C152" s="382"/>
      <c r="D152" s="382"/>
      <c r="E152" s="382"/>
      <c r="F152" s="382"/>
      <c r="G152" s="253"/>
      <c r="H152" s="253"/>
      <c r="I152" s="253"/>
      <c r="J152" s="253"/>
      <c r="K152" s="253"/>
      <c r="L152" s="253"/>
    </row>
    <row r="153" spans="1:16384" s="190" customFormat="1" ht="16.5" customHeight="1">
      <c r="A153" s="382" t="s">
        <v>1070</v>
      </c>
      <c r="B153" s="382"/>
      <c r="C153" s="382"/>
      <c r="D153" s="382"/>
      <c r="E153" s="382"/>
      <c r="F153" s="382"/>
      <c r="G153" s="253"/>
      <c r="H153" s="253"/>
      <c r="I153" s="253"/>
      <c r="J153" s="253"/>
      <c r="K153" s="253"/>
      <c r="L153" s="253"/>
    </row>
    <row r="154" spans="1:16384" s="190" customFormat="1" ht="16.5" customHeight="1">
      <c r="A154" s="305"/>
      <c r="B154" s="305"/>
      <c r="C154" s="305"/>
      <c r="D154" s="305"/>
      <c r="E154" s="305"/>
      <c r="F154" s="305"/>
      <c r="G154" s="253"/>
      <c r="H154" s="253"/>
      <c r="I154" s="253"/>
      <c r="J154" s="253"/>
      <c r="K154" s="253"/>
      <c r="L154" s="253"/>
    </row>
    <row r="155" spans="1:16384" s="190" customFormat="1" ht="16.5" customHeight="1">
      <c r="A155" s="470" t="s">
        <v>499</v>
      </c>
      <c r="B155" s="470"/>
      <c r="C155" s="470"/>
      <c r="D155" s="470"/>
      <c r="E155" s="470"/>
      <c r="F155" s="470"/>
      <c r="G155" s="253"/>
      <c r="H155" s="253"/>
      <c r="I155" s="253"/>
      <c r="J155" s="253"/>
      <c r="K155" s="253"/>
      <c r="L155" s="253"/>
    </row>
    <row r="156" spans="1:16384" s="190" customFormat="1" ht="16.5" customHeight="1">
      <c r="A156" s="382" t="s">
        <v>1120</v>
      </c>
      <c r="B156" s="382"/>
      <c r="C156" s="382"/>
      <c r="D156" s="382"/>
      <c r="E156" s="382"/>
      <c r="F156" s="382"/>
      <c r="G156" s="253"/>
      <c r="H156" s="253"/>
      <c r="I156" s="253"/>
      <c r="J156" s="253"/>
      <c r="K156" s="253"/>
      <c r="L156" s="253"/>
    </row>
    <row r="157" spans="1:16384" s="190" customFormat="1" ht="16.5" customHeight="1">
      <c r="A157" s="381" t="s">
        <v>779</v>
      </c>
      <c r="B157" s="381"/>
      <c r="C157" s="381"/>
      <c r="D157" s="381"/>
      <c r="E157" s="381"/>
      <c r="F157" s="381"/>
      <c r="G157" s="253"/>
      <c r="H157" s="253"/>
      <c r="I157" s="253"/>
      <c r="J157" s="253"/>
      <c r="K157" s="253"/>
      <c r="L157" s="253"/>
    </row>
    <row r="158" spans="1:16384" s="190" customFormat="1" ht="16.5" customHeight="1">
      <c r="A158" s="384" t="s">
        <v>500</v>
      </c>
      <c r="B158" s="384"/>
      <c r="C158" s="384"/>
      <c r="D158" s="384"/>
      <c r="E158" s="384"/>
      <c r="F158" s="384"/>
      <c r="G158" s="253"/>
      <c r="H158" s="253"/>
      <c r="I158" s="253"/>
      <c r="J158" s="253"/>
      <c r="K158" s="253"/>
      <c r="L158" s="253"/>
    </row>
    <row r="159" spans="1:16384" s="190" customFormat="1" ht="16.5" customHeight="1">
      <c r="A159" s="381" t="s">
        <v>801</v>
      </c>
      <c r="B159" s="381"/>
      <c r="C159" s="381"/>
      <c r="D159" s="381"/>
      <c r="E159" s="381"/>
      <c r="F159" s="381"/>
      <c r="G159" s="253"/>
      <c r="H159" s="253"/>
      <c r="I159" s="253"/>
      <c r="J159" s="253"/>
      <c r="K159" s="253"/>
      <c r="L159" s="253"/>
      <c r="M159" s="468"/>
      <c r="N159" s="468"/>
      <c r="O159" s="468"/>
      <c r="P159" s="468"/>
      <c r="Q159" s="468"/>
      <c r="R159" s="468"/>
      <c r="S159" s="468"/>
      <c r="T159" s="468"/>
      <c r="U159" s="468"/>
      <c r="V159" s="468"/>
      <c r="W159" s="468"/>
      <c r="X159" s="468"/>
      <c r="Y159" s="468"/>
      <c r="Z159" s="468"/>
      <c r="AA159" s="468"/>
      <c r="AB159" s="468"/>
      <c r="AC159" s="468"/>
      <c r="AD159" s="468"/>
      <c r="AE159" s="468"/>
      <c r="AF159" s="468"/>
      <c r="AG159" s="468"/>
      <c r="AH159" s="468"/>
      <c r="AI159" s="468"/>
      <c r="AJ159" s="468"/>
      <c r="AK159" s="468"/>
      <c r="AL159" s="468"/>
      <c r="AM159" s="468"/>
      <c r="AN159" s="468"/>
      <c r="AO159" s="468"/>
      <c r="AP159" s="468"/>
      <c r="AQ159" s="468"/>
      <c r="AR159" s="468"/>
      <c r="AS159" s="468"/>
      <c r="AT159" s="468"/>
      <c r="AU159" s="468"/>
      <c r="AV159" s="468"/>
      <c r="AW159" s="468"/>
      <c r="AX159" s="468"/>
      <c r="AY159" s="468"/>
      <c r="AZ159" s="468"/>
      <c r="BA159" s="468"/>
      <c r="BB159" s="468"/>
      <c r="BC159" s="468"/>
      <c r="BD159" s="468"/>
      <c r="BE159" s="468"/>
      <c r="BF159" s="468"/>
      <c r="BG159" s="468"/>
      <c r="BH159" s="468"/>
      <c r="BI159" s="468"/>
      <c r="BJ159" s="468"/>
      <c r="BK159" s="468"/>
      <c r="BL159" s="468"/>
      <c r="BM159" s="468"/>
      <c r="BN159" s="468"/>
      <c r="BO159" s="468"/>
      <c r="BP159" s="468"/>
      <c r="BQ159" s="468"/>
      <c r="BR159" s="468"/>
      <c r="BS159" s="468"/>
      <c r="BT159" s="468"/>
      <c r="BU159" s="468"/>
      <c r="BV159" s="468"/>
      <c r="BW159" s="468"/>
      <c r="BX159" s="468"/>
      <c r="BY159" s="468"/>
      <c r="BZ159" s="468"/>
      <c r="CA159" s="468"/>
      <c r="CB159" s="468"/>
      <c r="CC159" s="468"/>
      <c r="CD159" s="468"/>
      <c r="CE159" s="468"/>
      <c r="CF159" s="468"/>
      <c r="CG159" s="468"/>
      <c r="CH159" s="468"/>
      <c r="CI159" s="468"/>
      <c r="CJ159" s="468"/>
      <c r="CK159" s="468"/>
      <c r="CL159" s="468"/>
      <c r="CM159" s="468"/>
      <c r="CN159" s="468"/>
      <c r="CO159" s="468"/>
      <c r="CP159" s="468"/>
      <c r="CQ159" s="468"/>
      <c r="CR159" s="468"/>
      <c r="CS159" s="468"/>
      <c r="CT159" s="468"/>
      <c r="CU159" s="468"/>
      <c r="CV159" s="468"/>
      <c r="CW159" s="468"/>
      <c r="CX159" s="468"/>
      <c r="CY159" s="468"/>
      <c r="CZ159" s="468"/>
      <c r="DA159" s="468"/>
      <c r="DB159" s="468"/>
      <c r="DC159" s="468"/>
      <c r="DD159" s="468"/>
      <c r="DE159" s="468"/>
      <c r="DF159" s="468"/>
      <c r="DG159" s="468"/>
      <c r="DH159" s="468"/>
      <c r="DI159" s="468"/>
      <c r="DJ159" s="468"/>
      <c r="DK159" s="468"/>
      <c r="DL159" s="468"/>
      <c r="DM159" s="468"/>
      <c r="DN159" s="468"/>
      <c r="DO159" s="468"/>
      <c r="DP159" s="468"/>
      <c r="DQ159" s="468"/>
      <c r="DR159" s="468"/>
      <c r="DS159" s="468"/>
      <c r="DT159" s="468"/>
      <c r="DU159" s="468"/>
      <c r="DV159" s="468"/>
      <c r="DW159" s="468"/>
      <c r="DX159" s="468"/>
      <c r="DY159" s="468"/>
      <c r="DZ159" s="468"/>
      <c r="EA159" s="468"/>
      <c r="EB159" s="468"/>
      <c r="EC159" s="468"/>
      <c r="ED159" s="468"/>
      <c r="EE159" s="468"/>
      <c r="EF159" s="468"/>
      <c r="EG159" s="468"/>
      <c r="EH159" s="468"/>
      <c r="EI159" s="468"/>
      <c r="EJ159" s="468"/>
      <c r="EK159" s="468"/>
      <c r="EL159" s="468"/>
      <c r="EM159" s="468"/>
      <c r="EN159" s="468"/>
      <c r="EO159" s="468"/>
      <c r="EP159" s="468"/>
      <c r="EQ159" s="468"/>
      <c r="ER159" s="468"/>
      <c r="ES159" s="468"/>
      <c r="ET159" s="468"/>
      <c r="EU159" s="468"/>
      <c r="EV159" s="468"/>
      <c r="EW159" s="468"/>
      <c r="EX159" s="468"/>
      <c r="EY159" s="468"/>
      <c r="EZ159" s="468"/>
      <c r="FA159" s="468"/>
      <c r="FB159" s="468"/>
      <c r="FC159" s="468"/>
      <c r="FD159" s="468"/>
      <c r="FE159" s="468"/>
      <c r="FF159" s="468"/>
      <c r="FG159" s="468"/>
      <c r="FH159" s="468"/>
      <c r="FI159" s="468"/>
      <c r="FJ159" s="468"/>
      <c r="FK159" s="468"/>
      <c r="FL159" s="468"/>
      <c r="FM159" s="468"/>
      <c r="FN159" s="468"/>
      <c r="FO159" s="468"/>
      <c r="FP159" s="468"/>
      <c r="FQ159" s="468"/>
      <c r="FR159" s="468"/>
      <c r="FS159" s="468"/>
      <c r="FT159" s="468"/>
      <c r="FU159" s="468"/>
      <c r="FV159" s="468"/>
      <c r="FW159" s="468"/>
      <c r="FX159" s="468"/>
      <c r="FY159" s="468"/>
      <c r="FZ159" s="468"/>
      <c r="GA159" s="468"/>
      <c r="GB159" s="468"/>
      <c r="GC159" s="468"/>
      <c r="GD159" s="468"/>
      <c r="GE159" s="468"/>
      <c r="GF159" s="468"/>
      <c r="GG159" s="468"/>
      <c r="GH159" s="468"/>
      <c r="GI159" s="468"/>
      <c r="GJ159" s="468"/>
      <c r="GK159" s="468"/>
      <c r="GL159" s="468"/>
      <c r="GM159" s="468"/>
      <c r="GN159" s="468"/>
      <c r="GO159" s="468"/>
      <c r="GP159" s="468"/>
      <c r="GQ159" s="468"/>
      <c r="GR159" s="468"/>
      <c r="GS159" s="468"/>
      <c r="GT159" s="468"/>
      <c r="GU159" s="468"/>
      <c r="GV159" s="468"/>
      <c r="GW159" s="468"/>
      <c r="GX159" s="468"/>
      <c r="GY159" s="468"/>
      <c r="GZ159" s="468"/>
      <c r="HA159" s="468"/>
      <c r="HB159" s="468"/>
      <c r="HC159" s="468"/>
      <c r="HD159" s="468"/>
      <c r="HE159" s="468"/>
      <c r="HF159" s="468"/>
      <c r="HG159" s="468"/>
      <c r="HH159" s="468"/>
      <c r="HI159" s="468"/>
      <c r="HJ159" s="468"/>
      <c r="HK159" s="468"/>
      <c r="HL159" s="468"/>
      <c r="HM159" s="468"/>
      <c r="HN159" s="468"/>
      <c r="HO159" s="468"/>
      <c r="HP159" s="468"/>
      <c r="HQ159" s="468"/>
      <c r="HR159" s="468"/>
      <c r="HS159" s="468"/>
      <c r="HT159" s="468"/>
      <c r="HU159" s="468"/>
      <c r="HV159" s="468"/>
      <c r="HW159" s="468"/>
      <c r="HX159" s="468"/>
      <c r="HY159" s="468"/>
      <c r="HZ159" s="468"/>
      <c r="IA159" s="468"/>
      <c r="IB159" s="468"/>
      <c r="IC159" s="468"/>
      <c r="ID159" s="468"/>
      <c r="IE159" s="468"/>
      <c r="IF159" s="468"/>
      <c r="IG159" s="468"/>
      <c r="IH159" s="468"/>
      <c r="II159" s="468"/>
      <c r="IJ159" s="468"/>
      <c r="IK159" s="468"/>
      <c r="IL159" s="468"/>
      <c r="IM159" s="468"/>
      <c r="IN159" s="468"/>
      <c r="IO159" s="468"/>
      <c r="IP159" s="468"/>
      <c r="IQ159" s="468"/>
      <c r="IR159" s="468"/>
      <c r="IS159" s="468"/>
      <c r="IT159" s="468"/>
      <c r="IU159" s="468"/>
      <c r="IV159" s="468"/>
      <c r="IW159" s="468"/>
      <c r="IX159" s="468"/>
      <c r="IY159" s="468"/>
      <c r="IZ159" s="468"/>
      <c r="JA159" s="468"/>
      <c r="JB159" s="468"/>
      <c r="JC159" s="468"/>
      <c r="JD159" s="468"/>
      <c r="JE159" s="468"/>
      <c r="JF159" s="468"/>
      <c r="JG159" s="468"/>
      <c r="JH159" s="468"/>
      <c r="JI159" s="468"/>
      <c r="JJ159" s="468"/>
      <c r="JK159" s="468"/>
      <c r="JL159" s="468"/>
      <c r="JM159" s="468"/>
      <c r="JN159" s="468"/>
      <c r="JO159" s="468"/>
      <c r="JP159" s="468"/>
      <c r="JQ159" s="468"/>
      <c r="JR159" s="468"/>
      <c r="JS159" s="468"/>
      <c r="JT159" s="468"/>
      <c r="JU159" s="468"/>
      <c r="JV159" s="468"/>
      <c r="JW159" s="468"/>
      <c r="JX159" s="468"/>
      <c r="JY159" s="468"/>
      <c r="JZ159" s="468"/>
      <c r="KA159" s="468"/>
      <c r="KB159" s="468"/>
      <c r="KC159" s="468"/>
      <c r="KD159" s="468"/>
      <c r="KE159" s="468"/>
      <c r="KF159" s="468"/>
      <c r="KG159" s="468"/>
      <c r="KH159" s="468"/>
      <c r="KI159" s="468"/>
      <c r="KJ159" s="468"/>
      <c r="KK159" s="468"/>
      <c r="KL159" s="468"/>
      <c r="KM159" s="468"/>
      <c r="KN159" s="468"/>
      <c r="KO159" s="468"/>
      <c r="KP159" s="468"/>
      <c r="KQ159" s="468"/>
      <c r="KR159" s="468"/>
      <c r="KS159" s="468"/>
      <c r="KT159" s="468"/>
      <c r="KU159" s="468"/>
      <c r="KV159" s="468"/>
      <c r="KW159" s="468"/>
      <c r="KX159" s="468"/>
      <c r="KY159" s="468"/>
      <c r="KZ159" s="468"/>
      <c r="LA159" s="468"/>
      <c r="LB159" s="468"/>
      <c r="LC159" s="468"/>
      <c r="LD159" s="468"/>
      <c r="LE159" s="468"/>
      <c r="LF159" s="468"/>
      <c r="LG159" s="468"/>
      <c r="LH159" s="468"/>
      <c r="LI159" s="468"/>
      <c r="LJ159" s="468"/>
      <c r="LK159" s="468"/>
      <c r="LL159" s="468"/>
      <c r="LM159" s="468"/>
      <c r="LN159" s="468"/>
      <c r="LO159" s="468"/>
      <c r="LP159" s="468"/>
      <c r="LQ159" s="468"/>
      <c r="LR159" s="468"/>
      <c r="LS159" s="468"/>
      <c r="LT159" s="468"/>
      <c r="LU159" s="468"/>
      <c r="LV159" s="468"/>
      <c r="LW159" s="468"/>
      <c r="LX159" s="468"/>
      <c r="LY159" s="468"/>
      <c r="LZ159" s="468"/>
      <c r="MA159" s="468"/>
      <c r="MB159" s="468"/>
      <c r="MC159" s="468"/>
      <c r="MD159" s="468"/>
      <c r="ME159" s="468"/>
      <c r="MF159" s="468"/>
      <c r="MG159" s="468"/>
      <c r="MH159" s="468"/>
      <c r="MI159" s="468"/>
      <c r="MJ159" s="468"/>
      <c r="MK159" s="468"/>
      <c r="ML159" s="468"/>
      <c r="MM159" s="468"/>
      <c r="MN159" s="468"/>
      <c r="MO159" s="468"/>
      <c r="MP159" s="468"/>
      <c r="MQ159" s="468"/>
      <c r="MR159" s="468"/>
      <c r="MS159" s="468"/>
      <c r="MT159" s="468"/>
      <c r="MU159" s="468"/>
      <c r="MV159" s="468"/>
      <c r="MW159" s="468"/>
      <c r="MX159" s="468"/>
      <c r="MY159" s="468"/>
      <c r="MZ159" s="468"/>
      <c r="NA159" s="468"/>
      <c r="NB159" s="468"/>
      <c r="NC159" s="468"/>
      <c r="ND159" s="468"/>
      <c r="NE159" s="468"/>
      <c r="NF159" s="468"/>
      <c r="NG159" s="468"/>
      <c r="NH159" s="468"/>
      <c r="NI159" s="468"/>
      <c r="NJ159" s="468"/>
      <c r="NK159" s="468"/>
      <c r="NL159" s="468"/>
      <c r="NM159" s="468"/>
      <c r="NN159" s="468"/>
      <c r="NO159" s="468"/>
      <c r="NP159" s="468"/>
      <c r="NQ159" s="468"/>
      <c r="NR159" s="468"/>
      <c r="NS159" s="468"/>
      <c r="NT159" s="468"/>
      <c r="NU159" s="468"/>
      <c r="NV159" s="468"/>
      <c r="NW159" s="468"/>
      <c r="NX159" s="468"/>
      <c r="NY159" s="468"/>
      <c r="NZ159" s="468"/>
      <c r="OA159" s="468"/>
      <c r="OB159" s="468"/>
      <c r="OC159" s="468"/>
      <c r="OD159" s="468"/>
      <c r="OE159" s="468"/>
      <c r="OF159" s="468"/>
      <c r="OG159" s="468"/>
      <c r="OH159" s="468"/>
      <c r="OI159" s="468"/>
      <c r="OJ159" s="468"/>
      <c r="OK159" s="468"/>
      <c r="OL159" s="468"/>
      <c r="OM159" s="468"/>
      <c r="ON159" s="468"/>
      <c r="OO159" s="468"/>
      <c r="OP159" s="468"/>
      <c r="OQ159" s="468"/>
      <c r="OR159" s="468"/>
      <c r="OS159" s="468"/>
      <c r="OT159" s="468"/>
      <c r="OU159" s="468"/>
      <c r="OV159" s="468"/>
      <c r="OW159" s="468"/>
      <c r="OX159" s="468"/>
      <c r="OY159" s="468"/>
      <c r="OZ159" s="468"/>
      <c r="PA159" s="468"/>
      <c r="PB159" s="468"/>
      <c r="PC159" s="468"/>
      <c r="PD159" s="468"/>
      <c r="PE159" s="468"/>
      <c r="PF159" s="468"/>
      <c r="PG159" s="468"/>
      <c r="PH159" s="468"/>
      <c r="PI159" s="468"/>
      <c r="PJ159" s="468"/>
      <c r="PK159" s="468"/>
      <c r="PL159" s="468"/>
      <c r="PM159" s="468"/>
      <c r="PN159" s="468"/>
      <c r="PO159" s="468"/>
      <c r="PP159" s="468"/>
      <c r="PQ159" s="468"/>
      <c r="PR159" s="468"/>
      <c r="PS159" s="468"/>
      <c r="PT159" s="468"/>
      <c r="PU159" s="468"/>
      <c r="PV159" s="468"/>
      <c r="PW159" s="468"/>
      <c r="PX159" s="468"/>
      <c r="PY159" s="468"/>
      <c r="PZ159" s="468"/>
      <c r="QA159" s="468"/>
      <c r="QB159" s="468"/>
      <c r="QC159" s="468"/>
      <c r="QD159" s="468"/>
      <c r="QE159" s="468"/>
      <c r="QF159" s="468"/>
      <c r="QG159" s="468"/>
      <c r="QH159" s="468"/>
      <c r="QI159" s="468"/>
      <c r="QJ159" s="468"/>
      <c r="QK159" s="468"/>
      <c r="QL159" s="468"/>
      <c r="QM159" s="468"/>
      <c r="QN159" s="468"/>
      <c r="QO159" s="468"/>
      <c r="QP159" s="468"/>
      <c r="QQ159" s="468"/>
      <c r="QR159" s="468"/>
      <c r="QS159" s="468"/>
      <c r="QT159" s="468"/>
      <c r="QU159" s="468"/>
      <c r="QV159" s="468"/>
      <c r="QW159" s="468"/>
      <c r="QX159" s="468"/>
      <c r="QY159" s="468"/>
      <c r="QZ159" s="468"/>
      <c r="RA159" s="468"/>
      <c r="RB159" s="468"/>
      <c r="RC159" s="468"/>
      <c r="RD159" s="468"/>
      <c r="RE159" s="468"/>
      <c r="RF159" s="468"/>
      <c r="RG159" s="468"/>
      <c r="RH159" s="468"/>
      <c r="RI159" s="468"/>
      <c r="RJ159" s="468"/>
      <c r="RK159" s="468"/>
      <c r="RL159" s="468"/>
      <c r="RM159" s="468"/>
      <c r="RN159" s="468"/>
      <c r="RO159" s="468"/>
      <c r="RP159" s="468"/>
      <c r="RQ159" s="468"/>
      <c r="RR159" s="468"/>
      <c r="RS159" s="468"/>
      <c r="RT159" s="468"/>
      <c r="RU159" s="468"/>
      <c r="RV159" s="468"/>
      <c r="RW159" s="468"/>
      <c r="RX159" s="468"/>
      <c r="RY159" s="468"/>
      <c r="RZ159" s="468"/>
      <c r="SA159" s="468"/>
      <c r="SB159" s="468"/>
      <c r="SC159" s="468"/>
      <c r="SD159" s="468"/>
      <c r="SE159" s="468"/>
      <c r="SF159" s="468"/>
      <c r="SG159" s="468"/>
      <c r="SH159" s="468"/>
      <c r="SI159" s="468"/>
      <c r="SJ159" s="468"/>
      <c r="SK159" s="468"/>
      <c r="SL159" s="468"/>
      <c r="SM159" s="468"/>
      <c r="SN159" s="468"/>
      <c r="SO159" s="468"/>
      <c r="SP159" s="468"/>
      <c r="SQ159" s="468"/>
      <c r="SR159" s="468"/>
      <c r="SS159" s="468"/>
      <c r="ST159" s="468"/>
      <c r="SU159" s="468"/>
      <c r="SV159" s="468"/>
      <c r="SW159" s="468"/>
      <c r="SX159" s="468"/>
      <c r="SY159" s="468"/>
      <c r="SZ159" s="468"/>
      <c r="TA159" s="468"/>
      <c r="TB159" s="468"/>
      <c r="TC159" s="468"/>
      <c r="TD159" s="468"/>
      <c r="TE159" s="468"/>
      <c r="TF159" s="468"/>
      <c r="TG159" s="468"/>
      <c r="TH159" s="468"/>
      <c r="TI159" s="468"/>
      <c r="TJ159" s="468"/>
      <c r="TK159" s="468"/>
      <c r="TL159" s="468"/>
      <c r="TM159" s="468"/>
      <c r="TN159" s="468"/>
      <c r="TO159" s="468"/>
      <c r="TP159" s="468"/>
      <c r="TQ159" s="468"/>
      <c r="TR159" s="468"/>
      <c r="TS159" s="468"/>
      <c r="TT159" s="468"/>
      <c r="TU159" s="468"/>
      <c r="TV159" s="468"/>
      <c r="TW159" s="468"/>
      <c r="TX159" s="468"/>
      <c r="TY159" s="468"/>
      <c r="TZ159" s="468"/>
      <c r="UA159" s="468"/>
      <c r="UB159" s="468"/>
      <c r="UC159" s="468"/>
      <c r="UD159" s="468"/>
      <c r="UE159" s="468"/>
      <c r="UF159" s="468"/>
      <c r="UG159" s="468"/>
      <c r="UH159" s="468"/>
      <c r="UI159" s="468"/>
      <c r="UJ159" s="468"/>
      <c r="UK159" s="468"/>
      <c r="UL159" s="468"/>
      <c r="UM159" s="468"/>
      <c r="UN159" s="468"/>
      <c r="UO159" s="468"/>
      <c r="UP159" s="468"/>
      <c r="UQ159" s="468"/>
      <c r="UR159" s="468"/>
      <c r="US159" s="468"/>
      <c r="UT159" s="468"/>
      <c r="UU159" s="468"/>
      <c r="UV159" s="468"/>
      <c r="UW159" s="468"/>
      <c r="UX159" s="468"/>
      <c r="UY159" s="468"/>
      <c r="UZ159" s="468"/>
      <c r="VA159" s="468"/>
      <c r="VB159" s="468"/>
      <c r="VC159" s="468"/>
      <c r="VD159" s="468"/>
      <c r="VE159" s="468"/>
      <c r="VF159" s="468"/>
      <c r="VG159" s="468"/>
      <c r="VH159" s="468"/>
      <c r="VI159" s="468"/>
      <c r="VJ159" s="468"/>
      <c r="VK159" s="468"/>
      <c r="VL159" s="468"/>
      <c r="VM159" s="468"/>
      <c r="VN159" s="468"/>
      <c r="VO159" s="468"/>
      <c r="VP159" s="468"/>
      <c r="VQ159" s="468"/>
      <c r="VR159" s="468"/>
      <c r="VS159" s="468"/>
      <c r="VT159" s="468"/>
      <c r="VU159" s="468"/>
      <c r="VV159" s="468"/>
      <c r="VW159" s="468"/>
      <c r="VX159" s="468"/>
      <c r="VY159" s="468"/>
      <c r="VZ159" s="468"/>
      <c r="WA159" s="468"/>
      <c r="WB159" s="468"/>
      <c r="WC159" s="468"/>
      <c r="WD159" s="468"/>
      <c r="WE159" s="468"/>
      <c r="WF159" s="468"/>
      <c r="WG159" s="468"/>
      <c r="WH159" s="468"/>
      <c r="WI159" s="468"/>
      <c r="WJ159" s="468"/>
      <c r="WK159" s="468"/>
      <c r="WL159" s="468"/>
      <c r="WM159" s="468"/>
      <c r="WN159" s="468"/>
      <c r="WO159" s="468"/>
      <c r="WP159" s="468"/>
      <c r="WQ159" s="468"/>
      <c r="WR159" s="468"/>
      <c r="WS159" s="468"/>
      <c r="WT159" s="468"/>
      <c r="WU159" s="468"/>
      <c r="WV159" s="468"/>
      <c r="WW159" s="468"/>
      <c r="WX159" s="468"/>
      <c r="WY159" s="468"/>
      <c r="WZ159" s="468"/>
      <c r="XA159" s="468"/>
      <c r="XB159" s="468"/>
      <c r="XC159" s="468"/>
      <c r="XD159" s="468"/>
      <c r="XE159" s="468"/>
      <c r="XF159" s="468"/>
      <c r="XG159" s="468"/>
      <c r="XH159" s="468"/>
      <c r="XI159" s="468"/>
      <c r="XJ159" s="468"/>
      <c r="XK159" s="468"/>
      <c r="XL159" s="468"/>
      <c r="XM159" s="468"/>
      <c r="XN159" s="468"/>
      <c r="XO159" s="468"/>
      <c r="XP159" s="468"/>
      <c r="XQ159" s="468"/>
      <c r="XR159" s="468"/>
      <c r="XS159" s="468"/>
      <c r="XT159" s="468"/>
      <c r="XU159" s="468"/>
      <c r="XV159" s="468"/>
      <c r="XW159" s="468"/>
      <c r="XX159" s="468"/>
      <c r="XY159" s="468"/>
      <c r="XZ159" s="468"/>
      <c r="YA159" s="468"/>
      <c r="YB159" s="468"/>
      <c r="YC159" s="468"/>
      <c r="YD159" s="468"/>
      <c r="YE159" s="468"/>
      <c r="YF159" s="468"/>
      <c r="YG159" s="468"/>
      <c r="YH159" s="468"/>
      <c r="YI159" s="468"/>
      <c r="YJ159" s="468"/>
      <c r="YK159" s="468"/>
      <c r="YL159" s="468"/>
      <c r="YM159" s="468"/>
      <c r="YN159" s="468"/>
      <c r="YO159" s="468"/>
      <c r="YP159" s="468"/>
      <c r="YQ159" s="468"/>
      <c r="YR159" s="468"/>
      <c r="YS159" s="468"/>
      <c r="YT159" s="468"/>
      <c r="YU159" s="468"/>
      <c r="YV159" s="468"/>
      <c r="YW159" s="468"/>
      <c r="YX159" s="468"/>
      <c r="YY159" s="468"/>
      <c r="YZ159" s="468"/>
      <c r="ZA159" s="468"/>
      <c r="ZB159" s="468"/>
      <c r="ZC159" s="468"/>
      <c r="ZD159" s="468"/>
      <c r="ZE159" s="468"/>
      <c r="ZF159" s="468"/>
      <c r="ZG159" s="468"/>
      <c r="ZH159" s="468"/>
      <c r="ZI159" s="468"/>
      <c r="ZJ159" s="468"/>
      <c r="ZK159" s="468"/>
      <c r="ZL159" s="468"/>
      <c r="ZM159" s="468"/>
      <c r="ZN159" s="468"/>
      <c r="ZO159" s="468"/>
      <c r="ZP159" s="468"/>
      <c r="ZQ159" s="468"/>
      <c r="ZR159" s="468"/>
      <c r="ZS159" s="468"/>
      <c r="ZT159" s="468"/>
      <c r="ZU159" s="468"/>
      <c r="ZV159" s="468"/>
      <c r="ZW159" s="468"/>
      <c r="ZX159" s="468"/>
      <c r="ZY159" s="468"/>
      <c r="ZZ159" s="468"/>
      <c r="AAA159" s="468"/>
      <c r="AAB159" s="468"/>
      <c r="AAC159" s="468"/>
      <c r="AAD159" s="468"/>
      <c r="AAE159" s="468"/>
      <c r="AAF159" s="468"/>
      <c r="AAG159" s="468"/>
      <c r="AAH159" s="468"/>
      <c r="AAI159" s="468"/>
      <c r="AAJ159" s="468"/>
      <c r="AAK159" s="468"/>
      <c r="AAL159" s="468"/>
      <c r="AAM159" s="468"/>
      <c r="AAN159" s="468"/>
      <c r="AAO159" s="468"/>
      <c r="AAP159" s="468"/>
      <c r="AAQ159" s="468"/>
      <c r="AAR159" s="468"/>
      <c r="AAS159" s="468"/>
      <c r="AAT159" s="468"/>
      <c r="AAU159" s="468"/>
      <c r="AAV159" s="468"/>
      <c r="AAW159" s="468"/>
      <c r="AAX159" s="468"/>
      <c r="AAY159" s="468"/>
      <c r="AAZ159" s="468"/>
      <c r="ABA159" s="468"/>
      <c r="ABB159" s="468"/>
      <c r="ABC159" s="468"/>
      <c r="ABD159" s="468"/>
      <c r="ABE159" s="468"/>
      <c r="ABF159" s="468"/>
      <c r="ABG159" s="468"/>
      <c r="ABH159" s="468"/>
      <c r="ABI159" s="468"/>
      <c r="ABJ159" s="468"/>
      <c r="ABK159" s="468"/>
      <c r="ABL159" s="468"/>
      <c r="ABM159" s="468"/>
      <c r="ABN159" s="468"/>
      <c r="ABO159" s="468"/>
      <c r="ABP159" s="468"/>
      <c r="ABQ159" s="468"/>
      <c r="ABR159" s="468"/>
      <c r="ABS159" s="468"/>
      <c r="ABT159" s="468"/>
      <c r="ABU159" s="468"/>
      <c r="ABV159" s="468"/>
      <c r="ABW159" s="468"/>
      <c r="ABX159" s="468"/>
      <c r="ABY159" s="468"/>
      <c r="ABZ159" s="468"/>
      <c r="ACA159" s="468"/>
      <c r="ACB159" s="468"/>
      <c r="ACC159" s="468"/>
      <c r="ACD159" s="468"/>
      <c r="ACE159" s="468"/>
      <c r="ACF159" s="468"/>
      <c r="ACG159" s="468"/>
      <c r="ACH159" s="468"/>
      <c r="ACI159" s="468"/>
      <c r="ACJ159" s="468"/>
      <c r="ACK159" s="468"/>
      <c r="ACL159" s="468"/>
      <c r="ACM159" s="468"/>
      <c r="ACN159" s="468"/>
      <c r="ACO159" s="468"/>
      <c r="ACP159" s="468"/>
      <c r="ACQ159" s="468"/>
      <c r="ACR159" s="468"/>
      <c r="ACS159" s="468"/>
      <c r="ACT159" s="468"/>
      <c r="ACU159" s="468"/>
      <c r="ACV159" s="468"/>
      <c r="ACW159" s="468"/>
      <c r="ACX159" s="468"/>
      <c r="ACY159" s="468"/>
      <c r="ACZ159" s="468"/>
      <c r="ADA159" s="468"/>
      <c r="ADB159" s="468"/>
      <c r="ADC159" s="468"/>
      <c r="ADD159" s="468"/>
      <c r="ADE159" s="468"/>
      <c r="ADF159" s="468"/>
      <c r="ADG159" s="468"/>
      <c r="ADH159" s="468"/>
      <c r="ADI159" s="468"/>
      <c r="ADJ159" s="468"/>
      <c r="ADK159" s="468"/>
      <c r="ADL159" s="468"/>
      <c r="ADM159" s="468"/>
      <c r="ADN159" s="468"/>
      <c r="ADO159" s="468"/>
      <c r="ADP159" s="468"/>
      <c r="ADQ159" s="468"/>
      <c r="ADR159" s="468"/>
      <c r="ADS159" s="468"/>
      <c r="ADT159" s="468"/>
      <c r="ADU159" s="468"/>
      <c r="ADV159" s="468"/>
      <c r="ADW159" s="468"/>
      <c r="ADX159" s="468"/>
      <c r="ADY159" s="468"/>
      <c r="ADZ159" s="468"/>
      <c r="AEA159" s="468"/>
      <c r="AEB159" s="468"/>
      <c r="AEC159" s="468"/>
      <c r="AED159" s="468"/>
      <c r="AEE159" s="468"/>
      <c r="AEF159" s="468"/>
      <c r="AEG159" s="468"/>
      <c r="AEH159" s="468"/>
      <c r="AEI159" s="468"/>
      <c r="AEJ159" s="468"/>
      <c r="AEK159" s="468"/>
      <c r="AEL159" s="468"/>
      <c r="AEM159" s="468"/>
      <c r="AEN159" s="468"/>
      <c r="AEO159" s="468"/>
      <c r="AEP159" s="468"/>
      <c r="AEQ159" s="468"/>
      <c r="AER159" s="468"/>
      <c r="AES159" s="468"/>
      <c r="AET159" s="468"/>
      <c r="AEU159" s="468"/>
      <c r="AEV159" s="468"/>
      <c r="AEW159" s="468"/>
      <c r="AEX159" s="468"/>
      <c r="AEY159" s="468"/>
      <c r="AEZ159" s="468"/>
      <c r="AFA159" s="468"/>
      <c r="AFB159" s="468"/>
      <c r="AFC159" s="468"/>
      <c r="AFD159" s="468"/>
      <c r="AFE159" s="468"/>
      <c r="AFF159" s="468"/>
      <c r="AFG159" s="468"/>
      <c r="AFH159" s="468"/>
      <c r="AFI159" s="468"/>
      <c r="AFJ159" s="468"/>
      <c r="AFK159" s="468"/>
      <c r="AFL159" s="468"/>
      <c r="AFM159" s="468"/>
      <c r="AFN159" s="468"/>
      <c r="AFO159" s="468"/>
      <c r="AFP159" s="468"/>
      <c r="AFQ159" s="468"/>
      <c r="AFR159" s="468"/>
      <c r="AFS159" s="468"/>
      <c r="AFT159" s="468"/>
      <c r="AFU159" s="468"/>
      <c r="AFV159" s="468"/>
      <c r="AFW159" s="468"/>
      <c r="AFX159" s="468"/>
      <c r="AFY159" s="468"/>
      <c r="AFZ159" s="468"/>
      <c r="AGA159" s="468"/>
      <c r="AGB159" s="468"/>
      <c r="AGC159" s="468"/>
      <c r="AGD159" s="468"/>
      <c r="AGE159" s="468"/>
      <c r="AGF159" s="468"/>
      <c r="AGG159" s="468"/>
      <c r="AGH159" s="468"/>
      <c r="AGI159" s="468"/>
      <c r="AGJ159" s="468"/>
      <c r="AGK159" s="468"/>
      <c r="AGL159" s="468"/>
      <c r="AGM159" s="468"/>
      <c r="AGN159" s="468"/>
      <c r="AGO159" s="468"/>
      <c r="AGP159" s="468"/>
      <c r="AGQ159" s="468"/>
      <c r="AGR159" s="468"/>
      <c r="AGS159" s="468"/>
      <c r="AGT159" s="468"/>
      <c r="AGU159" s="468"/>
      <c r="AGV159" s="468"/>
      <c r="AGW159" s="468"/>
      <c r="AGX159" s="468"/>
      <c r="AGY159" s="468"/>
      <c r="AGZ159" s="468"/>
      <c r="AHA159" s="468"/>
      <c r="AHB159" s="468"/>
      <c r="AHC159" s="468"/>
      <c r="AHD159" s="468"/>
      <c r="AHE159" s="468"/>
      <c r="AHF159" s="468"/>
      <c r="AHG159" s="468"/>
      <c r="AHH159" s="468"/>
      <c r="AHI159" s="468"/>
      <c r="AHJ159" s="468"/>
      <c r="AHK159" s="468"/>
      <c r="AHL159" s="468"/>
      <c r="AHM159" s="468"/>
      <c r="AHN159" s="468"/>
      <c r="AHO159" s="468"/>
      <c r="AHP159" s="468"/>
      <c r="AHQ159" s="468"/>
      <c r="AHR159" s="468"/>
      <c r="AHS159" s="468"/>
      <c r="AHT159" s="468"/>
      <c r="AHU159" s="468"/>
      <c r="AHV159" s="468"/>
      <c r="AHW159" s="468"/>
      <c r="AHX159" s="468"/>
      <c r="AHY159" s="468"/>
      <c r="AHZ159" s="468"/>
      <c r="AIA159" s="468"/>
      <c r="AIB159" s="468"/>
      <c r="AIC159" s="468"/>
      <c r="AID159" s="468"/>
      <c r="AIE159" s="468"/>
      <c r="AIF159" s="468"/>
      <c r="AIG159" s="468"/>
      <c r="AIH159" s="468"/>
      <c r="AII159" s="468"/>
      <c r="AIJ159" s="468"/>
      <c r="AIK159" s="468"/>
      <c r="AIL159" s="468"/>
      <c r="AIM159" s="468"/>
      <c r="AIN159" s="468"/>
      <c r="AIO159" s="468"/>
      <c r="AIP159" s="468"/>
      <c r="AIQ159" s="468"/>
      <c r="AIR159" s="468"/>
      <c r="AIS159" s="468"/>
      <c r="AIT159" s="468"/>
      <c r="AIU159" s="468"/>
      <c r="AIV159" s="468"/>
      <c r="AIW159" s="468"/>
      <c r="AIX159" s="468"/>
      <c r="AIY159" s="468"/>
      <c r="AIZ159" s="468"/>
      <c r="AJA159" s="468"/>
      <c r="AJB159" s="468"/>
      <c r="AJC159" s="468"/>
      <c r="AJD159" s="468"/>
      <c r="AJE159" s="468"/>
      <c r="AJF159" s="468"/>
      <c r="AJG159" s="468"/>
      <c r="AJH159" s="468"/>
      <c r="AJI159" s="468"/>
      <c r="AJJ159" s="468"/>
      <c r="AJK159" s="468"/>
      <c r="AJL159" s="468"/>
      <c r="AJM159" s="468"/>
      <c r="AJN159" s="468"/>
      <c r="AJO159" s="468"/>
      <c r="AJP159" s="468"/>
      <c r="AJQ159" s="468"/>
      <c r="AJR159" s="468"/>
      <c r="AJS159" s="468"/>
      <c r="AJT159" s="468"/>
      <c r="AJU159" s="468"/>
      <c r="AJV159" s="468"/>
      <c r="AJW159" s="468"/>
      <c r="AJX159" s="468"/>
      <c r="AJY159" s="468"/>
      <c r="AJZ159" s="468"/>
      <c r="AKA159" s="468"/>
      <c r="AKB159" s="468"/>
      <c r="AKC159" s="468"/>
      <c r="AKD159" s="468"/>
      <c r="AKE159" s="468"/>
      <c r="AKF159" s="468"/>
      <c r="AKG159" s="468"/>
      <c r="AKH159" s="468"/>
      <c r="AKI159" s="468"/>
      <c r="AKJ159" s="468"/>
      <c r="AKK159" s="468"/>
      <c r="AKL159" s="468"/>
      <c r="AKM159" s="468"/>
      <c r="AKN159" s="468"/>
      <c r="AKO159" s="468"/>
      <c r="AKP159" s="468"/>
      <c r="AKQ159" s="468"/>
      <c r="AKR159" s="468"/>
      <c r="AKS159" s="468"/>
      <c r="AKT159" s="468"/>
      <c r="AKU159" s="468"/>
      <c r="AKV159" s="468"/>
      <c r="AKW159" s="468"/>
      <c r="AKX159" s="468"/>
      <c r="AKY159" s="468"/>
      <c r="AKZ159" s="468"/>
      <c r="ALA159" s="468"/>
      <c r="ALB159" s="468"/>
      <c r="ALC159" s="468"/>
      <c r="ALD159" s="468"/>
      <c r="ALE159" s="468"/>
      <c r="ALF159" s="468"/>
      <c r="ALG159" s="468"/>
      <c r="ALH159" s="468"/>
      <c r="ALI159" s="468"/>
      <c r="ALJ159" s="468"/>
      <c r="ALK159" s="468"/>
      <c r="ALL159" s="468"/>
      <c r="ALM159" s="468"/>
      <c r="ALN159" s="468"/>
      <c r="ALO159" s="468"/>
      <c r="ALP159" s="468"/>
      <c r="ALQ159" s="468"/>
      <c r="ALR159" s="468"/>
      <c r="ALS159" s="468"/>
      <c r="ALT159" s="468"/>
      <c r="ALU159" s="468"/>
      <c r="ALV159" s="468"/>
      <c r="ALW159" s="468"/>
      <c r="ALX159" s="468"/>
      <c r="ALY159" s="468"/>
      <c r="ALZ159" s="468"/>
      <c r="AMA159" s="468"/>
      <c r="AMB159" s="468"/>
      <c r="AMC159" s="468"/>
      <c r="AMD159" s="468"/>
      <c r="AME159" s="468"/>
      <c r="AMF159" s="468"/>
      <c r="AMG159" s="468"/>
      <c r="AMH159" s="468"/>
      <c r="AMI159" s="468"/>
      <c r="AMJ159" s="468"/>
      <c r="AMK159" s="468"/>
      <c r="AML159" s="468"/>
      <c r="AMM159" s="468"/>
      <c r="AMN159" s="468"/>
      <c r="AMO159" s="468"/>
      <c r="AMP159" s="468"/>
      <c r="AMQ159" s="468"/>
      <c r="AMR159" s="468"/>
      <c r="AMS159" s="468"/>
      <c r="AMT159" s="468"/>
      <c r="AMU159" s="468"/>
      <c r="AMV159" s="468"/>
      <c r="AMW159" s="468"/>
      <c r="AMX159" s="468"/>
      <c r="AMY159" s="468"/>
      <c r="AMZ159" s="468"/>
      <c r="ANA159" s="468"/>
      <c r="ANB159" s="468"/>
      <c r="ANC159" s="468"/>
      <c r="AND159" s="468"/>
      <c r="ANE159" s="468"/>
      <c r="ANF159" s="468"/>
      <c r="ANG159" s="468"/>
      <c r="ANH159" s="468"/>
      <c r="ANI159" s="468"/>
      <c r="ANJ159" s="468"/>
      <c r="ANK159" s="468"/>
      <c r="ANL159" s="468"/>
      <c r="ANM159" s="468"/>
      <c r="ANN159" s="468"/>
      <c r="ANO159" s="468"/>
      <c r="ANP159" s="468"/>
      <c r="ANQ159" s="468"/>
      <c r="ANR159" s="468"/>
      <c r="ANS159" s="468"/>
      <c r="ANT159" s="468"/>
      <c r="ANU159" s="468"/>
      <c r="ANV159" s="468"/>
      <c r="ANW159" s="468"/>
      <c r="ANX159" s="468"/>
      <c r="ANY159" s="468"/>
      <c r="ANZ159" s="468"/>
      <c r="AOA159" s="468"/>
      <c r="AOB159" s="468"/>
      <c r="AOC159" s="468"/>
      <c r="AOD159" s="468"/>
      <c r="AOE159" s="468"/>
      <c r="AOF159" s="468"/>
      <c r="AOG159" s="468"/>
      <c r="AOH159" s="468"/>
      <c r="AOI159" s="468"/>
      <c r="AOJ159" s="468"/>
      <c r="AOK159" s="468"/>
      <c r="AOL159" s="468"/>
      <c r="AOM159" s="468"/>
      <c r="AON159" s="468"/>
      <c r="AOO159" s="468"/>
      <c r="AOP159" s="468"/>
      <c r="AOQ159" s="468"/>
      <c r="AOR159" s="468"/>
      <c r="AOS159" s="468"/>
      <c r="AOT159" s="468"/>
      <c r="AOU159" s="468"/>
      <c r="AOV159" s="468"/>
      <c r="AOW159" s="468"/>
      <c r="AOX159" s="468"/>
      <c r="AOY159" s="468"/>
      <c r="AOZ159" s="468"/>
      <c r="APA159" s="468"/>
      <c r="APB159" s="468"/>
      <c r="APC159" s="468"/>
      <c r="APD159" s="468"/>
      <c r="APE159" s="468"/>
      <c r="APF159" s="468"/>
      <c r="APG159" s="468"/>
      <c r="APH159" s="468"/>
      <c r="API159" s="468"/>
      <c r="APJ159" s="468"/>
      <c r="APK159" s="468"/>
      <c r="APL159" s="468"/>
      <c r="APM159" s="468"/>
      <c r="APN159" s="468"/>
      <c r="APO159" s="468"/>
      <c r="APP159" s="468"/>
      <c r="APQ159" s="468"/>
      <c r="APR159" s="468"/>
      <c r="APS159" s="468"/>
      <c r="APT159" s="468"/>
      <c r="APU159" s="468"/>
      <c r="APV159" s="468"/>
      <c r="APW159" s="468"/>
      <c r="APX159" s="468"/>
      <c r="APY159" s="468"/>
      <c r="APZ159" s="468"/>
      <c r="AQA159" s="468"/>
      <c r="AQB159" s="468"/>
      <c r="AQC159" s="468"/>
      <c r="AQD159" s="468"/>
      <c r="AQE159" s="468"/>
      <c r="AQF159" s="468"/>
      <c r="AQG159" s="468"/>
      <c r="AQH159" s="468"/>
      <c r="AQI159" s="468"/>
      <c r="AQJ159" s="468"/>
      <c r="AQK159" s="468"/>
      <c r="AQL159" s="468"/>
      <c r="AQM159" s="468"/>
      <c r="AQN159" s="468"/>
      <c r="AQO159" s="468"/>
      <c r="AQP159" s="468"/>
      <c r="AQQ159" s="468"/>
      <c r="AQR159" s="468"/>
      <c r="AQS159" s="468"/>
      <c r="AQT159" s="468"/>
      <c r="AQU159" s="468"/>
      <c r="AQV159" s="468"/>
      <c r="AQW159" s="468"/>
      <c r="AQX159" s="468"/>
      <c r="AQY159" s="468"/>
      <c r="AQZ159" s="468"/>
      <c r="ARA159" s="468"/>
      <c r="ARB159" s="468"/>
      <c r="ARC159" s="468"/>
      <c r="ARD159" s="468"/>
      <c r="ARE159" s="468"/>
      <c r="ARF159" s="468"/>
      <c r="ARG159" s="468"/>
      <c r="ARH159" s="468"/>
      <c r="ARI159" s="468"/>
      <c r="ARJ159" s="468"/>
      <c r="ARK159" s="468"/>
      <c r="ARL159" s="468"/>
      <c r="ARM159" s="468"/>
      <c r="ARN159" s="468"/>
      <c r="ARO159" s="468"/>
      <c r="ARP159" s="468"/>
      <c r="ARQ159" s="468"/>
      <c r="ARR159" s="468"/>
      <c r="ARS159" s="468"/>
      <c r="ART159" s="468"/>
      <c r="ARU159" s="468"/>
      <c r="ARV159" s="468"/>
      <c r="ARW159" s="468"/>
      <c r="ARX159" s="468"/>
      <c r="ARY159" s="468"/>
      <c r="ARZ159" s="468"/>
      <c r="ASA159" s="468"/>
      <c r="ASB159" s="468"/>
      <c r="ASC159" s="468"/>
      <c r="ASD159" s="468"/>
      <c r="ASE159" s="468"/>
      <c r="ASF159" s="468"/>
      <c r="ASG159" s="468"/>
      <c r="ASH159" s="468"/>
      <c r="ASI159" s="468"/>
      <c r="ASJ159" s="468"/>
      <c r="ASK159" s="468"/>
      <c r="ASL159" s="468"/>
      <c r="ASM159" s="468"/>
      <c r="ASN159" s="468"/>
      <c r="ASO159" s="468"/>
      <c r="ASP159" s="468"/>
      <c r="ASQ159" s="468"/>
      <c r="ASR159" s="468"/>
      <c r="ASS159" s="468"/>
      <c r="AST159" s="468"/>
      <c r="ASU159" s="468"/>
      <c r="ASV159" s="468"/>
      <c r="ASW159" s="468"/>
      <c r="ASX159" s="468"/>
      <c r="ASY159" s="468"/>
      <c r="ASZ159" s="468"/>
      <c r="ATA159" s="468"/>
      <c r="ATB159" s="468"/>
      <c r="ATC159" s="468"/>
      <c r="ATD159" s="468"/>
      <c r="ATE159" s="468"/>
      <c r="ATF159" s="468"/>
      <c r="ATG159" s="468"/>
      <c r="ATH159" s="468"/>
      <c r="ATI159" s="468"/>
      <c r="ATJ159" s="468"/>
      <c r="ATK159" s="468"/>
      <c r="ATL159" s="468"/>
      <c r="ATM159" s="468"/>
      <c r="ATN159" s="468"/>
      <c r="ATO159" s="468"/>
      <c r="ATP159" s="468"/>
      <c r="ATQ159" s="468"/>
      <c r="ATR159" s="468"/>
      <c r="ATS159" s="468"/>
      <c r="ATT159" s="468"/>
      <c r="ATU159" s="468"/>
      <c r="ATV159" s="468"/>
      <c r="ATW159" s="468"/>
      <c r="ATX159" s="468"/>
      <c r="ATY159" s="468"/>
      <c r="ATZ159" s="468"/>
      <c r="AUA159" s="468"/>
      <c r="AUB159" s="468"/>
      <c r="AUC159" s="468"/>
      <c r="AUD159" s="468"/>
      <c r="AUE159" s="468"/>
      <c r="AUF159" s="468"/>
      <c r="AUG159" s="468"/>
      <c r="AUH159" s="468"/>
      <c r="AUI159" s="468"/>
      <c r="AUJ159" s="468"/>
      <c r="AUK159" s="468"/>
      <c r="AUL159" s="468"/>
      <c r="AUM159" s="468"/>
      <c r="AUN159" s="468"/>
      <c r="AUO159" s="468"/>
      <c r="AUP159" s="468"/>
      <c r="AUQ159" s="468"/>
      <c r="AUR159" s="468"/>
      <c r="AUS159" s="468"/>
      <c r="AUT159" s="468"/>
      <c r="AUU159" s="468"/>
      <c r="AUV159" s="468"/>
      <c r="AUW159" s="468"/>
      <c r="AUX159" s="468"/>
      <c r="AUY159" s="468"/>
      <c r="AUZ159" s="468"/>
      <c r="AVA159" s="468"/>
      <c r="AVB159" s="468"/>
      <c r="AVC159" s="468"/>
      <c r="AVD159" s="468"/>
      <c r="AVE159" s="468"/>
      <c r="AVF159" s="468"/>
      <c r="AVG159" s="468"/>
      <c r="AVH159" s="468"/>
      <c r="AVI159" s="468"/>
      <c r="AVJ159" s="468"/>
      <c r="AVK159" s="468"/>
      <c r="AVL159" s="468"/>
      <c r="AVM159" s="468"/>
      <c r="AVN159" s="468"/>
      <c r="AVO159" s="468"/>
      <c r="AVP159" s="468"/>
      <c r="AVQ159" s="468"/>
      <c r="AVR159" s="468"/>
      <c r="AVS159" s="468"/>
      <c r="AVT159" s="468"/>
      <c r="AVU159" s="468"/>
      <c r="AVV159" s="468"/>
      <c r="AVW159" s="468"/>
      <c r="AVX159" s="468"/>
      <c r="AVY159" s="468"/>
      <c r="AVZ159" s="468"/>
      <c r="AWA159" s="468"/>
      <c r="AWB159" s="468"/>
      <c r="AWC159" s="468"/>
      <c r="AWD159" s="468"/>
      <c r="AWE159" s="468"/>
      <c r="AWF159" s="468"/>
      <c r="AWG159" s="468"/>
      <c r="AWH159" s="468"/>
      <c r="AWI159" s="468"/>
      <c r="AWJ159" s="468"/>
      <c r="AWK159" s="468"/>
      <c r="AWL159" s="468"/>
      <c r="AWM159" s="468"/>
      <c r="AWN159" s="468"/>
      <c r="AWO159" s="468"/>
      <c r="AWP159" s="468"/>
      <c r="AWQ159" s="468"/>
      <c r="AWR159" s="468"/>
      <c r="AWS159" s="468"/>
      <c r="AWT159" s="468"/>
      <c r="AWU159" s="468"/>
      <c r="AWV159" s="468"/>
      <c r="AWW159" s="468"/>
      <c r="AWX159" s="468"/>
      <c r="AWY159" s="468"/>
      <c r="AWZ159" s="468"/>
      <c r="AXA159" s="468"/>
      <c r="AXB159" s="468"/>
      <c r="AXC159" s="468"/>
      <c r="AXD159" s="468"/>
      <c r="AXE159" s="468"/>
      <c r="AXF159" s="468"/>
      <c r="AXG159" s="468"/>
      <c r="AXH159" s="468"/>
      <c r="AXI159" s="468"/>
      <c r="AXJ159" s="468"/>
      <c r="AXK159" s="468"/>
      <c r="AXL159" s="468"/>
      <c r="AXM159" s="468"/>
      <c r="AXN159" s="468"/>
      <c r="AXO159" s="468"/>
      <c r="AXP159" s="468"/>
      <c r="AXQ159" s="468"/>
      <c r="AXR159" s="468"/>
      <c r="AXS159" s="468"/>
      <c r="AXT159" s="468"/>
      <c r="AXU159" s="468"/>
      <c r="AXV159" s="468"/>
      <c r="AXW159" s="468"/>
      <c r="AXX159" s="468"/>
      <c r="AXY159" s="468"/>
      <c r="AXZ159" s="468"/>
      <c r="AYA159" s="468"/>
      <c r="AYB159" s="468"/>
      <c r="AYC159" s="468"/>
      <c r="AYD159" s="468"/>
      <c r="AYE159" s="468"/>
      <c r="AYF159" s="468"/>
      <c r="AYG159" s="468"/>
      <c r="AYH159" s="468"/>
      <c r="AYI159" s="468"/>
      <c r="AYJ159" s="468"/>
      <c r="AYK159" s="468"/>
      <c r="AYL159" s="468"/>
      <c r="AYM159" s="468"/>
      <c r="AYN159" s="468"/>
      <c r="AYO159" s="468"/>
      <c r="AYP159" s="468"/>
      <c r="AYQ159" s="468"/>
      <c r="AYR159" s="468"/>
      <c r="AYS159" s="468"/>
      <c r="AYT159" s="468"/>
      <c r="AYU159" s="468"/>
      <c r="AYV159" s="468"/>
      <c r="AYW159" s="468"/>
      <c r="AYX159" s="468"/>
      <c r="AYY159" s="468"/>
      <c r="AYZ159" s="468"/>
      <c r="AZA159" s="468"/>
      <c r="AZB159" s="468"/>
      <c r="AZC159" s="468"/>
      <c r="AZD159" s="468"/>
      <c r="AZE159" s="468"/>
      <c r="AZF159" s="468"/>
      <c r="AZG159" s="468"/>
      <c r="AZH159" s="468"/>
      <c r="AZI159" s="468"/>
      <c r="AZJ159" s="468"/>
      <c r="AZK159" s="468"/>
      <c r="AZL159" s="468"/>
      <c r="AZM159" s="468"/>
      <c r="AZN159" s="468"/>
      <c r="AZO159" s="468"/>
      <c r="AZP159" s="468"/>
      <c r="AZQ159" s="468"/>
      <c r="AZR159" s="468"/>
      <c r="AZS159" s="468"/>
      <c r="AZT159" s="468"/>
      <c r="AZU159" s="468"/>
      <c r="AZV159" s="468"/>
      <c r="AZW159" s="468"/>
      <c r="AZX159" s="468"/>
      <c r="AZY159" s="468"/>
      <c r="AZZ159" s="468"/>
      <c r="BAA159" s="468"/>
      <c r="BAB159" s="468"/>
      <c r="BAC159" s="468"/>
      <c r="BAD159" s="468"/>
      <c r="BAE159" s="468"/>
      <c r="BAF159" s="468"/>
      <c r="BAG159" s="468"/>
      <c r="BAH159" s="468"/>
      <c r="BAI159" s="468"/>
      <c r="BAJ159" s="468"/>
      <c r="BAK159" s="468"/>
      <c r="BAL159" s="468"/>
      <c r="BAM159" s="468"/>
      <c r="BAN159" s="468"/>
      <c r="BAO159" s="468"/>
      <c r="BAP159" s="468"/>
      <c r="BAQ159" s="468"/>
      <c r="BAR159" s="468"/>
      <c r="BAS159" s="468"/>
      <c r="BAT159" s="468"/>
      <c r="BAU159" s="468"/>
      <c r="BAV159" s="468"/>
      <c r="BAW159" s="468"/>
      <c r="BAX159" s="468"/>
      <c r="BAY159" s="468"/>
      <c r="BAZ159" s="468"/>
      <c r="BBA159" s="468"/>
      <c r="BBB159" s="468"/>
      <c r="BBC159" s="468"/>
      <c r="BBD159" s="468"/>
      <c r="BBE159" s="468"/>
      <c r="BBF159" s="468"/>
      <c r="BBG159" s="468"/>
      <c r="BBH159" s="468"/>
      <c r="BBI159" s="468"/>
      <c r="BBJ159" s="468"/>
      <c r="BBK159" s="468"/>
      <c r="BBL159" s="468"/>
      <c r="BBM159" s="468"/>
      <c r="BBN159" s="468"/>
      <c r="BBO159" s="468"/>
      <c r="BBP159" s="468"/>
      <c r="BBQ159" s="468"/>
      <c r="BBR159" s="468"/>
      <c r="BBS159" s="468"/>
      <c r="BBT159" s="468"/>
      <c r="BBU159" s="468"/>
      <c r="BBV159" s="468"/>
      <c r="BBW159" s="468"/>
      <c r="BBX159" s="468"/>
      <c r="BBY159" s="468"/>
      <c r="BBZ159" s="468"/>
      <c r="BCA159" s="468"/>
      <c r="BCB159" s="468"/>
      <c r="BCC159" s="468"/>
      <c r="BCD159" s="468"/>
      <c r="BCE159" s="468"/>
      <c r="BCF159" s="468"/>
      <c r="BCG159" s="468"/>
      <c r="BCH159" s="468"/>
      <c r="BCI159" s="468"/>
      <c r="BCJ159" s="468"/>
      <c r="BCK159" s="468"/>
      <c r="BCL159" s="468"/>
      <c r="BCM159" s="468"/>
      <c r="BCN159" s="468"/>
      <c r="BCO159" s="468"/>
      <c r="BCP159" s="468"/>
      <c r="BCQ159" s="468"/>
      <c r="BCR159" s="468"/>
      <c r="BCS159" s="468"/>
      <c r="BCT159" s="468"/>
      <c r="BCU159" s="468"/>
      <c r="BCV159" s="468"/>
      <c r="BCW159" s="468"/>
      <c r="BCX159" s="468"/>
      <c r="BCY159" s="468"/>
      <c r="BCZ159" s="468"/>
      <c r="BDA159" s="468"/>
      <c r="BDB159" s="468"/>
      <c r="BDC159" s="468"/>
      <c r="BDD159" s="468"/>
      <c r="BDE159" s="468"/>
      <c r="BDF159" s="468"/>
      <c r="BDG159" s="468"/>
      <c r="BDH159" s="468"/>
      <c r="BDI159" s="468"/>
      <c r="BDJ159" s="468"/>
      <c r="BDK159" s="468"/>
      <c r="BDL159" s="468"/>
      <c r="BDM159" s="468"/>
      <c r="BDN159" s="468"/>
      <c r="BDO159" s="468"/>
      <c r="BDP159" s="468"/>
      <c r="BDQ159" s="468"/>
      <c r="BDR159" s="468"/>
      <c r="BDS159" s="468"/>
      <c r="BDT159" s="468"/>
      <c r="BDU159" s="468"/>
      <c r="BDV159" s="468"/>
      <c r="BDW159" s="468"/>
      <c r="BDX159" s="468"/>
      <c r="BDY159" s="468"/>
      <c r="BDZ159" s="468"/>
      <c r="BEA159" s="468"/>
      <c r="BEB159" s="468"/>
      <c r="BEC159" s="468"/>
      <c r="BED159" s="468"/>
      <c r="BEE159" s="468"/>
      <c r="BEF159" s="468"/>
      <c r="BEG159" s="468"/>
      <c r="BEH159" s="468"/>
      <c r="BEI159" s="468"/>
      <c r="BEJ159" s="468"/>
      <c r="BEK159" s="468"/>
      <c r="BEL159" s="468"/>
      <c r="BEM159" s="468"/>
      <c r="BEN159" s="468"/>
      <c r="BEO159" s="468"/>
      <c r="BEP159" s="468"/>
      <c r="BEQ159" s="468"/>
      <c r="BER159" s="468"/>
      <c r="BES159" s="468"/>
      <c r="BET159" s="468"/>
      <c r="BEU159" s="468"/>
      <c r="BEV159" s="468"/>
      <c r="BEW159" s="468"/>
      <c r="BEX159" s="468"/>
      <c r="BEY159" s="468"/>
      <c r="BEZ159" s="468"/>
      <c r="BFA159" s="468"/>
      <c r="BFB159" s="468"/>
      <c r="BFC159" s="468"/>
      <c r="BFD159" s="468"/>
      <c r="BFE159" s="468"/>
      <c r="BFF159" s="468"/>
      <c r="BFG159" s="468"/>
      <c r="BFH159" s="468"/>
      <c r="BFI159" s="468"/>
      <c r="BFJ159" s="468"/>
      <c r="BFK159" s="468"/>
      <c r="BFL159" s="468"/>
      <c r="BFM159" s="468"/>
      <c r="BFN159" s="468"/>
      <c r="BFO159" s="468"/>
      <c r="BFP159" s="468"/>
      <c r="BFQ159" s="468"/>
      <c r="BFR159" s="468"/>
      <c r="BFS159" s="468"/>
      <c r="BFT159" s="468"/>
      <c r="BFU159" s="468"/>
      <c r="BFV159" s="468"/>
      <c r="BFW159" s="468"/>
      <c r="BFX159" s="468"/>
      <c r="BFY159" s="468"/>
      <c r="BFZ159" s="468"/>
      <c r="BGA159" s="468"/>
      <c r="BGB159" s="468"/>
      <c r="BGC159" s="468"/>
      <c r="BGD159" s="468"/>
      <c r="BGE159" s="468"/>
      <c r="BGF159" s="468"/>
      <c r="BGG159" s="468"/>
      <c r="BGH159" s="468"/>
      <c r="BGI159" s="468"/>
      <c r="BGJ159" s="468"/>
      <c r="BGK159" s="468"/>
      <c r="BGL159" s="468"/>
      <c r="BGM159" s="468"/>
      <c r="BGN159" s="468"/>
      <c r="BGO159" s="468"/>
      <c r="BGP159" s="468"/>
      <c r="BGQ159" s="468"/>
      <c r="BGR159" s="468"/>
      <c r="BGS159" s="468"/>
      <c r="BGT159" s="468"/>
      <c r="BGU159" s="468"/>
      <c r="BGV159" s="468"/>
      <c r="BGW159" s="468"/>
      <c r="BGX159" s="468"/>
      <c r="BGY159" s="468"/>
      <c r="BGZ159" s="468"/>
      <c r="BHA159" s="468"/>
      <c r="BHB159" s="468"/>
      <c r="BHC159" s="468"/>
      <c r="BHD159" s="468"/>
      <c r="BHE159" s="468"/>
      <c r="BHF159" s="468"/>
      <c r="BHG159" s="468"/>
      <c r="BHH159" s="468"/>
      <c r="BHI159" s="468"/>
      <c r="BHJ159" s="468"/>
      <c r="BHK159" s="468"/>
      <c r="BHL159" s="468"/>
      <c r="BHM159" s="468"/>
      <c r="BHN159" s="468"/>
      <c r="BHO159" s="468"/>
      <c r="BHP159" s="468"/>
      <c r="BHQ159" s="468"/>
      <c r="BHR159" s="468"/>
      <c r="BHS159" s="468"/>
      <c r="BHT159" s="468"/>
      <c r="BHU159" s="468"/>
      <c r="BHV159" s="468"/>
      <c r="BHW159" s="468"/>
      <c r="BHX159" s="468"/>
      <c r="BHY159" s="468"/>
      <c r="BHZ159" s="468"/>
      <c r="BIA159" s="468"/>
      <c r="BIB159" s="468"/>
      <c r="BIC159" s="468"/>
      <c r="BID159" s="468"/>
      <c r="BIE159" s="468"/>
      <c r="BIF159" s="468"/>
      <c r="BIG159" s="468"/>
      <c r="BIH159" s="468"/>
      <c r="BII159" s="468"/>
      <c r="BIJ159" s="468"/>
      <c r="BIK159" s="468"/>
      <c r="BIL159" s="468"/>
      <c r="BIM159" s="468"/>
      <c r="BIN159" s="468"/>
      <c r="BIO159" s="468"/>
      <c r="BIP159" s="468"/>
      <c r="BIQ159" s="468"/>
      <c r="BIR159" s="468"/>
      <c r="BIS159" s="468"/>
      <c r="BIT159" s="468"/>
      <c r="BIU159" s="468"/>
      <c r="BIV159" s="468"/>
      <c r="BIW159" s="468"/>
      <c r="BIX159" s="468"/>
      <c r="BIY159" s="468"/>
      <c r="BIZ159" s="468"/>
      <c r="BJA159" s="468"/>
      <c r="BJB159" s="468"/>
      <c r="BJC159" s="468"/>
      <c r="BJD159" s="468"/>
      <c r="BJE159" s="468"/>
      <c r="BJF159" s="468"/>
      <c r="BJG159" s="468"/>
      <c r="BJH159" s="468"/>
      <c r="BJI159" s="468"/>
      <c r="BJJ159" s="468"/>
      <c r="BJK159" s="468"/>
      <c r="BJL159" s="468"/>
      <c r="BJM159" s="468"/>
      <c r="BJN159" s="468"/>
      <c r="BJO159" s="468"/>
      <c r="BJP159" s="468"/>
      <c r="BJQ159" s="468"/>
      <c r="BJR159" s="468"/>
      <c r="BJS159" s="468"/>
      <c r="BJT159" s="468"/>
      <c r="BJU159" s="468"/>
      <c r="BJV159" s="468"/>
      <c r="BJW159" s="468"/>
      <c r="BJX159" s="468"/>
      <c r="BJY159" s="468"/>
      <c r="BJZ159" s="468"/>
      <c r="BKA159" s="468"/>
      <c r="BKB159" s="468"/>
      <c r="BKC159" s="468"/>
      <c r="BKD159" s="468"/>
      <c r="BKE159" s="468"/>
      <c r="BKF159" s="468"/>
      <c r="BKG159" s="468"/>
      <c r="BKH159" s="468"/>
      <c r="BKI159" s="468"/>
      <c r="BKJ159" s="468"/>
      <c r="BKK159" s="468"/>
      <c r="BKL159" s="468"/>
      <c r="BKM159" s="468"/>
      <c r="BKN159" s="468"/>
      <c r="BKO159" s="468"/>
      <c r="BKP159" s="468"/>
      <c r="BKQ159" s="468"/>
      <c r="BKR159" s="468"/>
      <c r="BKS159" s="468"/>
      <c r="BKT159" s="468"/>
      <c r="BKU159" s="468"/>
      <c r="BKV159" s="468"/>
      <c r="BKW159" s="468"/>
      <c r="BKX159" s="468"/>
      <c r="BKY159" s="468"/>
      <c r="BKZ159" s="468"/>
      <c r="BLA159" s="468"/>
      <c r="BLB159" s="468"/>
      <c r="BLC159" s="468"/>
      <c r="BLD159" s="468"/>
      <c r="BLE159" s="468"/>
      <c r="BLF159" s="468"/>
      <c r="BLG159" s="468"/>
      <c r="BLH159" s="468"/>
      <c r="BLI159" s="468"/>
      <c r="BLJ159" s="468"/>
      <c r="BLK159" s="468"/>
      <c r="BLL159" s="468"/>
      <c r="BLM159" s="468"/>
      <c r="BLN159" s="468"/>
      <c r="BLO159" s="468"/>
      <c r="BLP159" s="468"/>
      <c r="BLQ159" s="468"/>
      <c r="BLR159" s="468"/>
      <c r="BLS159" s="468"/>
      <c r="BLT159" s="468"/>
      <c r="BLU159" s="468"/>
      <c r="BLV159" s="468"/>
      <c r="BLW159" s="468"/>
      <c r="BLX159" s="468"/>
      <c r="BLY159" s="468"/>
      <c r="BLZ159" s="468"/>
      <c r="BMA159" s="468"/>
      <c r="BMB159" s="468"/>
      <c r="BMC159" s="468"/>
      <c r="BMD159" s="468"/>
      <c r="BME159" s="468"/>
      <c r="BMF159" s="468"/>
      <c r="BMG159" s="468"/>
      <c r="BMH159" s="468"/>
      <c r="BMI159" s="468"/>
      <c r="BMJ159" s="468"/>
      <c r="BMK159" s="468"/>
      <c r="BML159" s="468"/>
      <c r="BMM159" s="468"/>
      <c r="BMN159" s="468"/>
      <c r="BMO159" s="468"/>
      <c r="BMP159" s="468"/>
      <c r="BMQ159" s="468"/>
      <c r="BMR159" s="468"/>
      <c r="BMS159" s="468"/>
      <c r="BMT159" s="468"/>
      <c r="BMU159" s="468"/>
      <c r="BMV159" s="468"/>
      <c r="BMW159" s="468"/>
      <c r="BMX159" s="468"/>
      <c r="BMY159" s="468"/>
      <c r="BMZ159" s="468"/>
      <c r="BNA159" s="468"/>
      <c r="BNB159" s="468"/>
      <c r="BNC159" s="468"/>
      <c r="BND159" s="468"/>
      <c r="BNE159" s="468"/>
      <c r="BNF159" s="468"/>
      <c r="BNG159" s="468"/>
      <c r="BNH159" s="468"/>
      <c r="BNI159" s="468"/>
      <c r="BNJ159" s="468"/>
      <c r="BNK159" s="468"/>
      <c r="BNL159" s="468"/>
      <c r="BNM159" s="468"/>
      <c r="BNN159" s="468"/>
      <c r="BNO159" s="468"/>
      <c r="BNP159" s="468"/>
      <c r="BNQ159" s="468"/>
      <c r="BNR159" s="468"/>
      <c r="BNS159" s="468"/>
      <c r="BNT159" s="468"/>
      <c r="BNU159" s="468"/>
      <c r="BNV159" s="468"/>
      <c r="BNW159" s="468"/>
      <c r="BNX159" s="468"/>
      <c r="BNY159" s="468"/>
      <c r="BNZ159" s="468"/>
      <c r="BOA159" s="468"/>
      <c r="BOB159" s="468"/>
      <c r="BOC159" s="468"/>
      <c r="BOD159" s="468"/>
      <c r="BOE159" s="468"/>
      <c r="BOF159" s="468"/>
      <c r="BOG159" s="468"/>
      <c r="BOH159" s="468"/>
      <c r="BOI159" s="468"/>
      <c r="BOJ159" s="468"/>
      <c r="BOK159" s="468"/>
      <c r="BOL159" s="468"/>
      <c r="BOM159" s="468"/>
      <c r="BON159" s="468"/>
      <c r="BOO159" s="468"/>
      <c r="BOP159" s="468"/>
      <c r="BOQ159" s="468"/>
      <c r="BOR159" s="468"/>
      <c r="BOS159" s="468"/>
      <c r="BOT159" s="468"/>
      <c r="BOU159" s="468"/>
      <c r="BOV159" s="468"/>
      <c r="BOW159" s="468"/>
      <c r="BOX159" s="468"/>
      <c r="BOY159" s="468"/>
      <c r="BOZ159" s="468"/>
      <c r="BPA159" s="468"/>
      <c r="BPB159" s="468"/>
      <c r="BPC159" s="468"/>
      <c r="BPD159" s="468"/>
      <c r="BPE159" s="468"/>
      <c r="BPF159" s="468"/>
      <c r="BPG159" s="468"/>
      <c r="BPH159" s="468"/>
      <c r="BPI159" s="468"/>
      <c r="BPJ159" s="468"/>
      <c r="BPK159" s="468"/>
      <c r="BPL159" s="468"/>
      <c r="BPM159" s="468"/>
      <c r="BPN159" s="468"/>
      <c r="BPO159" s="468"/>
      <c r="BPP159" s="468"/>
      <c r="BPQ159" s="468"/>
      <c r="BPR159" s="468"/>
      <c r="BPS159" s="468"/>
      <c r="BPT159" s="468"/>
      <c r="BPU159" s="468"/>
      <c r="BPV159" s="468"/>
      <c r="BPW159" s="468"/>
      <c r="BPX159" s="468"/>
      <c r="BPY159" s="468"/>
      <c r="BPZ159" s="468"/>
      <c r="BQA159" s="468"/>
      <c r="BQB159" s="468"/>
      <c r="BQC159" s="468"/>
      <c r="BQD159" s="468"/>
      <c r="BQE159" s="468"/>
      <c r="BQF159" s="468"/>
      <c r="BQG159" s="468"/>
      <c r="BQH159" s="468"/>
      <c r="BQI159" s="468"/>
      <c r="BQJ159" s="468"/>
      <c r="BQK159" s="468"/>
      <c r="BQL159" s="468"/>
      <c r="BQM159" s="468"/>
      <c r="BQN159" s="468"/>
      <c r="BQO159" s="468"/>
      <c r="BQP159" s="468"/>
      <c r="BQQ159" s="468"/>
      <c r="BQR159" s="468"/>
      <c r="BQS159" s="468"/>
      <c r="BQT159" s="468"/>
      <c r="BQU159" s="468"/>
      <c r="BQV159" s="468"/>
      <c r="BQW159" s="468"/>
      <c r="BQX159" s="468"/>
      <c r="BQY159" s="468"/>
      <c r="BQZ159" s="468"/>
      <c r="BRA159" s="468"/>
      <c r="BRB159" s="468"/>
      <c r="BRC159" s="468"/>
      <c r="BRD159" s="468"/>
      <c r="BRE159" s="468"/>
      <c r="BRF159" s="468"/>
      <c r="BRG159" s="468"/>
      <c r="BRH159" s="468"/>
      <c r="BRI159" s="468"/>
      <c r="BRJ159" s="468"/>
      <c r="BRK159" s="468"/>
      <c r="BRL159" s="468"/>
      <c r="BRM159" s="468"/>
      <c r="BRN159" s="468"/>
      <c r="BRO159" s="468"/>
      <c r="BRP159" s="468"/>
      <c r="BRQ159" s="468"/>
      <c r="BRR159" s="468"/>
      <c r="BRS159" s="468"/>
      <c r="BRT159" s="468"/>
      <c r="BRU159" s="468"/>
      <c r="BRV159" s="468"/>
      <c r="BRW159" s="468"/>
      <c r="BRX159" s="468"/>
      <c r="BRY159" s="468"/>
      <c r="BRZ159" s="468"/>
      <c r="BSA159" s="468"/>
      <c r="BSB159" s="468"/>
      <c r="BSC159" s="468"/>
      <c r="BSD159" s="468"/>
      <c r="BSE159" s="468"/>
      <c r="BSF159" s="468"/>
      <c r="BSG159" s="468"/>
      <c r="BSH159" s="468"/>
      <c r="BSI159" s="468"/>
      <c r="BSJ159" s="468"/>
      <c r="BSK159" s="468"/>
      <c r="BSL159" s="468"/>
      <c r="BSM159" s="468"/>
      <c r="BSN159" s="468"/>
      <c r="BSO159" s="468"/>
      <c r="BSP159" s="468"/>
      <c r="BSQ159" s="468"/>
      <c r="BSR159" s="468"/>
      <c r="BSS159" s="468"/>
      <c r="BST159" s="468"/>
      <c r="BSU159" s="468"/>
      <c r="BSV159" s="468"/>
      <c r="BSW159" s="468"/>
      <c r="BSX159" s="468"/>
      <c r="BSY159" s="468"/>
      <c r="BSZ159" s="468"/>
      <c r="BTA159" s="468"/>
      <c r="BTB159" s="468"/>
      <c r="BTC159" s="468"/>
      <c r="BTD159" s="468"/>
      <c r="BTE159" s="468"/>
      <c r="BTF159" s="468"/>
      <c r="BTG159" s="468"/>
      <c r="BTH159" s="468"/>
      <c r="BTI159" s="468"/>
      <c r="BTJ159" s="468"/>
      <c r="BTK159" s="468"/>
      <c r="BTL159" s="468"/>
      <c r="BTM159" s="468"/>
      <c r="BTN159" s="468"/>
      <c r="BTO159" s="468"/>
      <c r="BTP159" s="468"/>
      <c r="BTQ159" s="468"/>
      <c r="BTR159" s="468"/>
      <c r="BTS159" s="468"/>
      <c r="BTT159" s="468"/>
      <c r="BTU159" s="468"/>
      <c r="BTV159" s="468"/>
      <c r="BTW159" s="468"/>
      <c r="BTX159" s="468"/>
      <c r="BTY159" s="468"/>
      <c r="BTZ159" s="468"/>
      <c r="BUA159" s="468"/>
      <c r="BUB159" s="468"/>
      <c r="BUC159" s="468"/>
      <c r="BUD159" s="468"/>
      <c r="BUE159" s="468"/>
      <c r="BUF159" s="468"/>
      <c r="BUG159" s="468"/>
      <c r="BUH159" s="468"/>
      <c r="BUI159" s="468"/>
      <c r="BUJ159" s="468"/>
      <c r="BUK159" s="468"/>
      <c r="BUL159" s="468"/>
      <c r="BUM159" s="468"/>
      <c r="BUN159" s="468"/>
      <c r="BUO159" s="468"/>
      <c r="BUP159" s="468"/>
      <c r="BUQ159" s="468"/>
      <c r="BUR159" s="468"/>
      <c r="BUS159" s="468"/>
      <c r="BUT159" s="468"/>
      <c r="BUU159" s="468"/>
      <c r="BUV159" s="468"/>
      <c r="BUW159" s="468"/>
      <c r="BUX159" s="468"/>
      <c r="BUY159" s="468"/>
      <c r="BUZ159" s="468"/>
      <c r="BVA159" s="468"/>
      <c r="BVB159" s="468"/>
      <c r="BVC159" s="468"/>
      <c r="BVD159" s="468"/>
      <c r="BVE159" s="468"/>
      <c r="BVF159" s="468"/>
      <c r="BVG159" s="468"/>
      <c r="BVH159" s="468"/>
      <c r="BVI159" s="468"/>
      <c r="BVJ159" s="468"/>
      <c r="BVK159" s="468"/>
      <c r="BVL159" s="468"/>
      <c r="BVM159" s="468"/>
      <c r="BVN159" s="468"/>
      <c r="BVO159" s="468"/>
      <c r="BVP159" s="468"/>
      <c r="BVQ159" s="468"/>
      <c r="BVR159" s="468"/>
      <c r="BVS159" s="468"/>
      <c r="BVT159" s="468"/>
      <c r="BVU159" s="468"/>
      <c r="BVV159" s="468"/>
      <c r="BVW159" s="468"/>
      <c r="BVX159" s="468"/>
      <c r="BVY159" s="468"/>
      <c r="BVZ159" s="468"/>
      <c r="BWA159" s="468"/>
      <c r="BWB159" s="468"/>
      <c r="BWC159" s="468"/>
      <c r="BWD159" s="468"/>
      <c r="BWE159" s="468"/>
      <c r="BWF159" s="468"/>
      <c r="BWG159" s="468"/>
      <c r="BWH159" s="468"/>
      <c r="BWI159" s="468"/>
      <c r="BWJ159" s="468"/>
      <c r="BWK159" s="468"/>
      <c r="BWL159" s="468"/>
      <c r="BWM159" s="468"/>
      <c r="BWN159" s="468"/>
      <c r="BWO159" s="468"/>
      <c r="BWP159" s="468"/>
      <c r="BWQ159" s="468"/>
      <c r="BWR159" s="468"/>
      <c r="BWS159" s="468"/>
      <c r="BWT159" s="468"/>
      <c r="BWU159" s="468"/>
      <c r="BWV159" s="468"/>
      <c r="BWW159" s="468"/>
      <c r="BWX159" s="468"/>
      <c r="BWY159" s="468"/>
      <c r="BWZ159" s="468"/>
      <c r="BXA159" s="468"/>
      <c r="BXB159" s="468"/>
      <c r="BXC159" s="468"/>
      <c r="BXD159" s="468"/>
      <c r="BXE159" s="468"/>
      <c r="BXF159" s="468"/>
      <c r="BXG159" s="468"/>
      <c r="BXH159" s="468"/>
      <c r="BXI159" s="468"/>
      <c r="BXJ159" s="468"/>
      <c r="BXK159" s="468"/>
      <c r="BXL159" s="468"/>
      <c r="BXM159" s="468"/>
      <c r="BXN159" s="468"/>
      <c r="BXO159" s="468"/>
      <c r="BXP159" s="468"/>
      <c r="BXQ159" s="468"/>
      <c r="BXR159" s="468"/>
      <c r="BXS159" s="468"/>
      <c r="BXT159" s="468"/>
      <c r="BXU159" s="468"/>
      <c r="BXV159" s="468"/>
      <c r="BXW159" s="468"/>
      <c r="BXX159" s="468"/>
      <c r="BXY159" s="468"/>
      <c r="BXZ159" s="468"/>
      <c r="BYA159" s="468"/>
      <c r="BYB159" s="468"/>
      <c r="BYC159" s="468"/>
      <c r="BYD159" s="468"/>
      <c r="BYE159" s="468"/>
      <c r="BYF159" s="468"/>
      <c r="BYG159" s="468"/>
      <c r="BYH159" s="468"/>
      <c r="BYI159" s="468"/>
      <c r="BYJ159" s="468"/>
      <c r="BYK159" s="468"/>
      <c r="BYL159" s="468"/>
      <c r="BYM159" s="468"/>
      <c r="BYN159" s="468"/>
      <c r="BYO159" s="468"/>
      <c r="BYP159" s="468"/>
      <c r="BYQ159" s="468"/>
      <c r="BYR159" s="468"/>
      <c r="BYS159" s="468"/>
      <c r="BYT159" s="468"/>
      <c r="BYU159" s="468"/>
      <c r="BYV159" s="468"/>
      <c r="BYW159" s="468"/>
      <c r="BYX159" s="468"/>
      <c r="BYY159" s="468"/>
      <c r="BYZ159" s="468"/>
      <c r="BZA159" s="468"/>
      <c r="BZB159" s="468"/>
      <c r="BZC159" s="468"/>
      <c r="BZD159" s="468"/>
      <c r="BZE159" s="468"/>
      <c r="BZF159" s="468"/>
      <c r="BZG159" s="468"/>
      <c r="BZH159" s="468"/>
      <c r="BZI159" s="468"/>
      <c r="BZJ159" s="468"/>
      <c r="BZK159" s="468"/>
      <c r="BZL159" s="468"/>
      <c r="BZM159" s="468"/>
      <c r="BZN159" s="468"/>
      <c r="BZO159" s="468"/>
      <c r="BZP159" s="468"/>
      <c r="BZQ159" s="468"/>
      <c r="BZR159" s="468"/>
      <c r="BZS159" s="468"/>
      <c r="BZT159" s="468"/>
      <c r="BZU159" s="468"/>
      <c r="BZV159" s="468"/>
      <c r="BZW159" s="468"/>
      <c r="BZX159" s="468"/>
      <c r="BZY159" s="468"/>
      <c r="BZZ159" s="468"/>
      <c r="CAA159" s="468"/>
      <c r="CAB159" s="468"/>
      <c r="CAC159" s="468"/>
      <c r="CAD159" s="468"/>
      <c r="CAE159" s="468"/>
      <c r="CAF159" s="468"/>
      <c r="CAG159" s="468"/>
      <c r="CAH159" s="468"/>
      <c r="CAI159" s="468"/>
      <c r="CAJ159" s="468"/>
      <c r="CAK159" s="468"/>
      <c r="CAL159" s="468"/>
      <c r="CAM159" s="468"/>
      <c r="CAN159" s="468"/>
      <c r="CAO159" s="468"/>
      <c r="CAP159" s="468"/>
      <c r="CAQ159" s="468"/>
      <c r="CAR159" s="468"/>
      <c r="CAS159" s="468"/>
      <c r="CAT159" s="468"/>
      <c r="CAU159" s="468"/>
      <c r="CAV159" s="468"/>
      <c r="CAW159" s="468"/>
      <c r="CAX159" s="468"/>
      <c r="CAY159" s="468"/>
      <c r="CAZ159" s="468"/>
      <c r="CBA159" s="468"/>
      <c r="CBB159" s="468"/>
      <c r="CBC159" s="468"/>
      <c r="CBD159" s="468"/>
      <c r="CBE159" s="468"/>
      <c r="CBF159" s="468"/>
      <c r="CBG159" s="468"/>
      <c r="CBH159" s="468"/>
      <c r="CBI159" s="468"/>
      <c r="CBJ159" s="468"/>
      <c r="CBK159" s="468"/>
      <c r="CBL159" s="468"/>
      <c r="CBM159" s="468"/>
      <c r="CBN159" s="468"/>
      <c r="CBO159" s="468"/>
      <c r="CBP159" s="468"/>
      <c r="CBQ159" s="468"/>
      <c r="CBR159" s="468"/>
      <c r="CBS159" s="468"/>
      <c r="CBT159" s="468"/>
      <c r="CBU159" s="468"/>
      <c r="CBV159" s="468"/>
      <c r="CBW159" s="468"/>
      <c r="CBX159" s="468"/>
      <c r="CBY159" s="468"/>
      <c r="CBZ159" s="468"/>
      <c r="CCA159" s="468"/>
      <c r="CCB159" s="468"/>
      <c r="CCC159" s="468"/>
      <c r="CCD159" s="468"/>
      <c r="CCE159" s="468"/>
      <c r="CCF159" s="468"/>
      <c r="CCG159" s="468"/>
      <c r="CCH159" s="468"/>
      <c r="CCI159" s="468"/>
      <c r="CCJ159" s="468"/>
      <c r="CCK159" s="468"/>
      <c r="CCL159" s="468"/>
      <c r="CCM159" s="468"/>
      <c r="CCN159" s="468"/>
      <c r="CCO159" s="468"/>
      <c r="CCP159" s="468"/>
      <c r="CCQ159" s="468"/>
      <c r="CCR159" s="468"/>
      <c r="CCS159" s="468"/>
      <c r="CCT159" s="468"/>
      <c r="CCU159" s="468"/>
      <c r="CCV159" s="468"/>
      <c r="CCW159" s="468"/>
      <c r="CCX159" s="468"/>
      <c r="CCY159" s="468"/>
      <c r="CCZ159" s="468"/>
      <c r="CDA159" s="468"/>
      <c r="CDB159" s="468"/>
      <c r="CDC159" s="468"/>
      <c r="CDD159" s="468"/>
      <c r="CDE159" s="468"/>
      <c r="CDF159" s="468"/>
      <c r="CDG159" s="468"/>
      <c r="CDH159" s="468"/>
      <c r="CDI159" s="468"/>
      <c r="CDJ159" s="468"/>
      <c r="CDK159" s="468"/>
      <c r="CDL159" s="468"/>
      <c r="CDM159" s="468"/>
      <c r="CDN159" s="468"/>
      <c r="CDO159" s="468"/>
      <c r="CDP159" s="468"/>
      <c r="CDQ159" s="468"/>
      <c r="CDR159" s="468"/>
      <c r="CDS159" s="468"/>
      <c r="CDT159" s="468"/>
      <c r="CDU159" s="468"/>
      <c r="CDV159" s="468"/>
      <c r="CDW159" s="468"/>
      <c r="CDX159" s="468"/>
      <c r="CDY159" s="468"/>
      <c r="CDZ159" s="468"/>
      <c r="CEA159" s="468"/>
      <c r="CEB159" s="468"/>
      <c r="CEC159" s="468"/>
      <c r="CED159" s="468"/>
      <c r="CEE159" s="468"/>
      <c r="CEF159" s="468"/>
      <c r="CEG159" s="468"/>
      <c r="CEH159" s="468"/>
      <c r="CEI159" s="468"/>
      <c r="CEJ159" s="468"/>
      <c r="CEK159" s="468"/>
      <c r="CEL159" s="468"/>
      <c r="CEM159" s="468"/>
      <c r="CEN159" s="468"/>
      <c r="CEO159" s="468"/>
      <c r="CEP159" s="468"/>
      <c r="CEQ159" s="468"/>
      <c r="CER159" s="468"/>
      <c r="CES159" s="468"/>
      <c r="CET159" s="468"/>
      <c r="CEU159" s="468"/>
      <c r="CEV159" s="468"/>
      <c r="CEW159" s="468"/>
      <c r="CEX159" s="468"/>
      <c r="CEY159" s="468"/>
      <c r="CEZ159" s="468"/>
      <c r="CFA159" s="468"/>
      <c r="CFB159" s="468"/>
      <c r="CFC159" s="468"/>
      <c r="CFD159" s="468"/>
      <c r="CFE159" s="468"/>
      <c r="CFF159" s="468"/>
      <c r="CFG159" s="468"/>
      <c r="CFH159" s="468"/>
      <c r="CFI159" s="468"/>
      <c r="CFJ159" s="468"/>
      <c r="CFK159" s="468"/>
      <c r="CFL159" s="468"/>
      <c r="CFM159" s="468"/>
      <c r="CFN159" s="468"/>
      <c r="CFO159" s="468"/>
      <c r="CFP159" s="468"/>
      <c r="CFQ159" s="468"/>
      <c r="CFR159" s="468"/>
      <c r="CFS159" s="468"/>
      <c r="CFT159" s="468"/>
      <c r="CFU159" s="468"/>
      <c r="CFV159" s="468"/>
      <c r="CFW159" s="468"/>
      <c r="CFX159" s="468"/>
      <c r="CFY159" s="468"/>
      <c r="CFZ159" s="468"/>
      <c r="CGA159" s="468"/>
      <c r="CGB159" s="468"/>
      <c r="CGC159" s="468"/>
      <c r="CGD159" s="468"/>
      <c r="CGE159" s="468"/>
      <c r="CGF159" s="468"/>
      <c r="CGG159" s="468"/>
      <c r="CGH159" s="468"/>
      <c r="CGI159" s="468"/>
      <c r="CGJ159" s="468"/>
      <c r="CGK159" s="468"/>
      <c r="CGL159" s="468"/>
      <c r="CGM159" s="468"/>
      <c r="CGN159" s="468"/>
      <c r="CGO159" s="468"/>
      <c r="CGP159" s="468"/>
      <c r="CGQ159" s="468"/>
      <c r="CGR159" s="468"/>
      <c r="CGS159" s="468"/>
      <c r="CGT159" s="468"/>
      <c r="CGU159" s="468"/>
      <c r="CGV159" s="468"/>
      <c r="CGW159" s="468"/>
      <c r="CGX159" s="468"/>
      <c r="CGY159" s="468"/>
      <c r="CGZ159" s="468"/>
      <c r="CHA159" s="468"/>
      <c r="CHB159" s="468"/>
      <c r="CHC159" s="468"/>
      <c r="CHD159" s="468"/>
      <c r="CHE159" s="468"/>
      <c r="CHF159" s="468"/>
      <c r="CHG159" s="468"/>
      <c r="CHH159" s="468"/>
      <c r="CHI159" s="468"/>
      <c r="CHJ159" s="468"/>
      <c r="CHK159" s="468"/>
      <c r="CHL159" s="468"/>
      <c r="CHM159" s="468"/>
      <c r="CHN159" s="468"/>
      <c r="CHO159" s="468"/>
      <c r="CHP159" s="468"/>
      <c r="CHQ159" s="468"/>
      <c r="CHR159" s="468"/>
      <c r="CHS159" s="468"/>
      <c r="CHT159" s="468"/>
      <c r="CHU159" s="468"/>
      <c r="CHV159" s="468"/>
      <c r="CHW159" s="468"/>
      <c r="CHX159" s="468"/>
      <c r="CHY159" s="468"/>
      <c r="CHZ159" s="468"/>
      <c r="CIA159" s="468"/>
      <c r="CIB159" s="468"/>
      <c r="CIC159" s="468"/>
      <c r="CID159" s="468"/>
      <c r="CIE159" s="468"/>
      <c r="CIF159" s="468"/>
      <c r="CIG159" s="468"/>
      <c r="CIH159" s="468"/>
      <c r="CII159" s="468"/>
      <c r="CIJ159" s="468"/>
      <c r="CIK159" s="468"/>
      <c r="CIL159" s="468"/>
      <c r="CIM159" s="468"/>
      <c r="CIN159" s="468"/>
      <c r="CIO159" s="468"/>
      <c r="CIP159" s="468"/>
      <c r="CIQ159" s="468"/>
      <c r="CIR159" s="468"/>
      <c r="CIS159" s="468"/>
      <c r="CIT159" s="468"/>
      <c r="CIU159" s="468"/>
      <c r="CIV159" s="468"/>
      <c r="CIW159" s="468"/>
      <c r="CIX159" s="468"/>
      <c r="CIY159" s="468"/>
      <c r="CIZ159" s="468"/>
      <c r="CJA159" s="468"/>
      <c r="CJB159" s="468"/>
      <c r="CJC159" s="468"/>
      <c r="CJD159" s="468"/>
      <c r="CJE159" s="468"/>
      <c r="CJF159" s="468"/>
      <c r="CJG159" s="468"/>
      <c r="CJH159" s="468"/>
      <c r="CJI159" s="468"/>
      <c r="CJJ159" s="468"/>
      <c r="CJK159" s="468"/>
      <c r="CJL159" s="468"/>
      <c r="CJM159" s="468"/>
      <c r="CJN159" s="468"/>
      <c r="CJO159" s="468"/>
      <c r="CJP159" s="468"/>
      <c r="CJQ159" s="468"/>
      <c r="CJR159" s="468"/>
      <c r="CJS159" s="468"/>
      <c r="CJT159" s="468"/>
      <c r="CJU159" s="468"/>
      <c r="CJV159" s="468"/>
      <c r="CJW159" s="468"/>
      <c r="CJX159" s="468"/>
      <c r="CJY159" s="468"/>
      <c r="CJZ159" s="468"/>
      <c r="CKA159" s="468"/>
      <c r="CKB159" s="468"/>
      <c r="CKC159" s="468"/>
      <c r="CKD159" s="468"/>
      <c r="CKE159" s="468"/>
      <c r="CKF159" s="468"/>
      <c r="CKG159" s="468"/>
      <c r="CKH159" s="468"/>
      <c r="CKI159" s="468"/>
      <c r="CKJ159" s="468"/>
      <c r="CKK159" s="468"/>
      <c r="CKL159" s="468"/>
      <c r="CKM159" s="468"/>
      <c r="CKN159" s="468"/>
      <c r="CKO159" s="468"/>
      <c r="CKP159" s="468"/>
      <c r="CKQ159" s="468"/>
      <c r="CKR159" s="468"/>
      <c r="CKS159" s="468"/>
      <c r="CKT159" s="468"/>
      <c r="CKU159" s="468"/>
      <c r="CKV159" s="468"/>
      <c r="CKW159" s="468"/>
      <c r="CKX159" s="468"/>
      <c r="CKY159" s="468"/>
      <c r="CKZ159" s="468"/>
      <c r="CLA159" s="468"/>
      <c r="CLB159" s="468"/>
      <c r="CLC159" s="468"/>
      <c r="CLD159" s="468"/>
      <c r="CLE159" s="468"/>
      <c r="CLF159" s="468"/>
      <c r="CLG159" s="468"/>
      <c r="CLH159" s="468"/>
      <c r="CLI159" s="468"/>
      <c r="CLJ159" s="468"/>
      <c r="CLK159" s="468"/>
      <c r="CLL159" s="468"/>
      <c r="CLM159" s="468"/>
      <c r="CLN159" s="468"/>
      <c r="CLO159" s="468"/>
      <c r="CLP159" s="468"/>
      <c r="CLQ159" s="468"/>
      <c r="CLR159" s="468"/>
      <c r="CLS159" s="468"/>
      <c r="CLT159" s="468"/>
      <c r="CLU159" s="468"/>
      <c r="CLV159" s="468"/>
      <c r="CLW159" s="468"/>
      <c r="CLX159" s="468"/>
      <c r="CLY159" s="468"/>
      <c r="CLZ159" s="468"/>
      <c r="CMA159" s="468"/>
      <c r="CMB159" s="468"/>
      <c r="CMC159" s="468"/>
      <c r="CMD159" s="468"/>
      <c r="CME159" s="468"/>
      <c r="CMF159" s="468"/>
      <c r="CMG159" s="468"/>
      <c r="CMH159" s="468"/>
      <c r="CMI159" s="468"/>
      <c r="CMJ159" s="468"/>
      <c r="CMK159" s="468"/>
      <c r="CML159" s="468"/>
      <c r="CMM159" s="468"/>
      <c r="CMN159" s="468"/>
      <c r="CMO159" s="468"/>
      <c r="CMP159" s="468"/>
      <c r="CMQ159" s="468"/>
      <c r="CMR159" s="468"/>
      <c r="CMS159" s="468"/>
      <c r="CMT159" s="468"/>
      <c r="CMU159" s="468"/>
      <c r="CMV159" s="468"/>
      <c r="CMW159" s="468"/>
      <c r="CMX159" s="468"/>
      <c r="CMY159" s="468"/>
      <c r="CMZ159" s="468"/>
      <c r="CNA159" s="468"/>
      <c r="CNB159" s="468"/>
      <c r="CNC159" s="468"/>
      <c r="CND159" s="468"/>
      <c r="CNE159" s="468"/>
      <c r="CNF159" s="468"/>
      <c r="CNG159" s="468"/>
      <c r="CNH159" s="468"/>
      <c r="CNI159" s="468"/>
      <c r="CNJ159" s="468"/>
      <c r="CNK159" s="468"/>
      <c r="CNL159" s="468"/>
      <c r="CNM159" s="468"/>
      <c r="CNN159" s="468"/>
      <c r="CNO159" s="468"/>
      <c r="CNP159" s="468"/>
      <c r="CNQ159" s="468"/>
      <c r="CNR159" s="468"/>
      <c r="CNS159" s="468"/>
      <c r="CNT159" s="468"/>
      <c r="CNU159" s="468"/>
      <c r="CNV159" s="468"/>
      <c r="CNW159" s="468"/>
      <c r="CNX159" s="468"/>
      <c r="CNY159" s="468"/>
      <c r="CNZ159" s="468"/>
      <c r="COA159" s="468"/>
      <c r="COB159" s="468"/>
      <c r="COC159" s="468"/>
      <c r="COD159" s="468"/>
      <c r="COE159" s="468"/>
      <c r="COF159" s="468"/>
      <c r="COG159" s="468"/>
      <c r="COH159" s="468"/>
      <c r="COI159" s="468"/>
      <c r="COJ159" s="468"/>
      <c r="COK159" s="468"/>
      <c r="COL159" s="468"/>
      <c r="COM159" s="468"/>
      <c r="CON159" s="468"/>
      <c r="COO159" s="468"/>
      <c r="COP159" s="468"/>
      <c r="COQ159" s="468"/>
      <c r="COR159" s="468"/>
      <c r="COS159" s="468"/>
      <c r="COT159" s="468"/>
      <c r="COU159" s="468"/>
      <c r="COV159" s="468"/>
      <c r="COW159" s="468"/>
      <c r="COX159" s="468"/>
      <c r="COY159" s="468"/>
      <c r="COZ159" s="468"/>
      <c r="CPA159" s="468"/>
      <c r="CPB159" s="468"/>
      <c r="CPC159" s="468"/>
      <c r="CPD159" s="468"/>
      <c r="CPE159" s="468"/>
      <c r="CPF159" s="468"/>
      <c r="CPG159" s="468"/>
      <c r="CPH159" s="468"/>
      <c r="CPI159" s="468"/>
      <c r="CPJ159" s="468"/>
      <c r="CPK159" s="468"/>
      <c r="CPL159" s="468"/>
      <c r="CPM159" s="468"/>
      <c r="CPN159" s="468"/>
      <c r="CPO159" s="468"/>
      <c r="CPP159" s="468"/>
      <c r="CPQ159" s="468"/>
      <c r="CPR159" s="468"/>
      <c r="CPS159" s="468"/>
      <c r="CPT159" s="468"/>
      <c r="CPU159" s="468"/>
      <c r="CPV159" s="468"/>
      <c r="CPW159" s="468"/>
      <c r="CPX159" s="468"/>
      <c r="CPY159" s="468"/>
      <c r="CPZ159" s="468"/>
      <c r="CQA159" s="468"/>
      <c r="CQB159" s="468"/>
      <c r="CQC159" s="468"/>
      <c r="CQD159" s="468"/>
      <c r="CQE159" s="468"/>
      <c r="CQF159" s="468"/>
      <c r="CQG159" s="468"/>
      <c r="CQH159" s="468"/>
      <c r="CQI159" s="468"/>
      <c r="CQJ159" s="468"/>
      <c r="CQK159" s="468"/>
      <c r="CQL159" s="468"/>
      <c r="CQM159" s="468"/>
      <c r="CQN159" s="468"/>
      <c r="CQO159" s="468"/>
      <c r="CQP159" s="468"/>
      <c r="CQQ159" s="468"/>
      <c r="CQR159" s="468"/>
      <c r="CQS159" s="468"/>
      <c r="CQT159" s="468"/>
      <c r="CQU159" s="468"/>
      <c r="CQV159" s="468"/>
      <c r="CQW159" s="468"/>
      <c r="CQX159" s="468"/>
      <c r="CQY159" s="468"/>
      <c r="CQZ159" s="468"/>
      <c r="CRA159" s="468"/>
      <c r="CRB159" s="468"/>
      <c r="CRC159" s="468"/>
      <c r="CRD159" s="468"/>
      <c r="CRE159" s="468"/>
      <c r="CRF159" s="468"/>
      <c r="CRG159" s="468"/>
      <c r="CRH159" s="468"/>
      <c r="CRI159" s="468"/>
      <c r="CRJ159" s="468"/>
      <c r="CRK159" s="468"/>
      <c r="CRL159" s="468"/>
      <c r="CRM159" s="468"/>
      <c r="CRN159" s="468"/>
      <c r="CRO159" s="468"/>
      <c r="CRP159" s="468"/>
      <c r="CRQ159" s="468"/>
      <c r="CRR159" s="468"/>
      <c r="CRS159" s="468"/>
      <c r="CRT159" s="468"/>
      <c r="CRU159" s="468"/>
      <c r="CRV159" s="468"/>
      <c r="CRW159" s="468"/>
      <c r="CRX159" s="468"/>
      <c r="CRY159" s="468"/>
      <c r="CRZ159" s="468"/>
      <c r="CSA159" s="468"/>
      <c r="CSB159" s="468"/>
      <c r="CSC159" s="468"/>
      <c r="CSD159" s="468"/>
      <c r="CSE159" s="468"/>
      <c r="CSF159" s="468"/>
      <c r="CSG159" s="468"/>
      <c r="CSH159" s="468"/>
      <c r="CSI159" s="468"/>
      <c r="CSJ159" s="468"/>
      <c r="CSK159" s="468"/>
      <c r="CSL159" s="468"/>
      <c r="CSM159" s="468"/>
      <c r="CSN159" s="468"/>
      <c r="CSO159" s="468"/>
      <c r="CSP159" s="468"/>
      <c r="CSQ159" s="468"/>
      <c r="CSR159" s="468"/>
      <c r="CSS159" s="468"/>
      <c r="CST159" s="468"/>
      <c r="CSU159" s="468"/>
      <c r="CSV159" s="468"/>
      <c r="CSW159" s="468"/>
      <c r="CSX159" s="468"/>
      <c r="CSY159" s="468"/>
      <c r="CSZ159" s="468"/>
      <c r="CTA159" s="468"/>
      <c r="CTB159" s="468"/>
      <c r="CTC159" s="468"/>
      <c r="CTD159" s="468"/>
      <c r="CTE159" s="468"/>
      <c r="CTF159" s="468"/>
      <c r="CTG159" s="468"/>
      <c r="CTH159" s="468"/>
      <c r="CTI159" s="468"/>
      <c r="CTJ159" s="468"/>
      <c r="CTK159" s="468"/>
      <c r="CTL159" s="468"/>
      <c r="CTM159" s="468"/>
      <c r="CTN159" s="468"/>
      <c r="CTO159" s="468"/>
      <c r="CTP159" s="468"/>
      <c r="CTQ159" s="468"/>
      <c r="CTR159" s="468"/>
      <c r="CTS159" s="468"/>
      <c r="CTT159" s="468"/>
      <c r="CTU159" s="468"/>
      <c r="CTV159" s="468"/>
      <c r="CTW159" s="468"/>
      <c r="CTX159" s="468"/>
      <c r="CTY159" s="468"/>
      <c r="CTZ159" s="468"/>
      <c r="CUA159" s="468"/>
      <c r="CUB159" s="468"/>
      <c r="CUC159" s="468"/>
      <c r="CUD159" s="468"/>
      <c r="CUE159" s="468"/>
      <c r="CUF159" s="468"/>
      <c r="CUG159" s="468"/>
      <c r="CUH159" s="468"/>
      <c r="CUI159" s="468"/>
      <c r="CUJ159" s="468"/>
      <c r="CUK159" s="468"/>
      <c r="CUL159" s="468"/>
      <c r="CUM159" s="468"/>
      <c r="CUN159" s="468"/>
      <c r="CUO159" s="468"/>
      <c r="CUP159" s="468"/>
      <c r="CUQ159" s="468"/>
      <c r="CUR159" s="468"/>
      <c r="CUS159" s="468"/>
      <c r="CUT159" s="468"/>
      <c r="CUU159" s="468"/>
      <c r="CUV159" s="468"/>
      <c r="CUW159" s="468"/>
      <c r="CUX159" s="468"/>
      <c r="CUY159" s="468"/>
      <c r="CUZ159" s="468"/>
      <c r="CVA159" s="468"/>
      <c r="CVB159" s="468"/>
      <c r="CVC159" s="468"/>
      <c r="CVD159" s="468"/>
      <c r="CVE159" s="468"/>
      <c r="CVF159" s="468"/>
      <c r="CVG159" s="468"/>
      <c r="CVH159" s="468"/>
      <c r="CVI159" s="468"/>
      <c r="CVJ159" s="468"/>
      <c r="CVK159" s="468"/>
      <c r="CVL159" s="468"/>
      <c r="CVM159" s="468"/>
      <c r="CVN159" s="468"/>
      <c r="CVO159" s="468"/>
      <c r="CVP159" s="468"/>
      <c r="CVQ159" s="468"/>
      <c r="CVR159" s="468"/>
      <c r="CVS159" s="468"/>
      <c r="CVT159" s="468"/>
      <c r="CVU159" s="468"/>
      <c r="CVV159" s="468"/>
      <c r="CVW159" s="468"/>
      <c r="CVX159" s="468"/>
      <c r="CVY159" s="468"/>
      <c r="CVZ159" s="468"/>
      <c r="CWA159" s="468"/>
      <c r="CWB159" s="468"/>
      <c r="CWC159" s="468"/>
      <c r="CWD159" s="468"/>
      <c r="CWE159" s="468"/>
      <c r="CWF159" s="468"/>
      <c r="CWG159" s="468"/>
      <c r="CWH159" s="468"/>
      <c r="CWI159" s="468"/>
      <c r="CWJ159" s="468"/>
      <c r="CWK159" s="468"/>
      <c r="CWL159" s="468"/>
      <c r="CWM159" s="468"/>
      <c r="CWN159" s="468"/>
      <c r="CWO159" s="468"/>
      <c r="CWP159" s="468"/>
      <c r="CWQ159" s="468"/>
      <c r="CWR159" s="468"/>
      <c r="CWS159" s="468"/>
      <c r="CWT159" s="468"/>
      <c r="CWU159" s="468"/>
      <c r="CWV159" s="468"/>
      <c r="CWW159" s="468"/>
      <c r="CWX159" s="468"/>
      <c r="CWY159" s="468"/>
      <c r="CWZ159" s="468"/>
      <c r="CXA159" s="468"/>
      <c r="CXB159" s="468"/>
      <c r="CXC159" s="468"/>
      <c r="CXD159" s="468"/>
      <c r="CXE159" s="468"/>
      <c r="CXF159" s="468"/>
      <c r="CXG159" s="468"/>
      <c r="CXH159" s="468"/>
      <c r="CXI159" s="468"/>
      <c r="CXJ159" s="468"/>
      <c r="CXK159" s="468"/>
      <c r="CXL159" s="468"/>
      <c r="CXM159" s="468"/>
      <c r="CXN159" s="468"/>
      <c r="CXO159" s="468"/>
      <c r="CXP159" s="468"/>
      <c r="CXQ159" s="468"/>
      <c r="CXR159" s="468"/>
      <c r="CXS159" s="468"/>
      <c r="CXT159" s="468"/>
      <c r="CXU159" s="468"/>
      <c r="CXV159" s="468"/>
      <c r="CXW159" s="468"/>
      <c r="CXX159" s="468"/>
      <c r="CXY159" s="468"/>
      <c r="CXZ159" s="468"/>
      <c r="CYA159" s="468"/>
      <c r="CYB159" s="468"/>
      <c r="CYC159" s="468"/>
      <c r="CYD159" s="468"/>
      <c r="CYE159" s="468"/>
      <c r="CYF159" s="468"/>
      <c r="CYG159" s="468"/>
      <c r="CYH159" s="468"/>
      <c r="CYI159" s="468"/>
      <c r="CYJ159" s="468"/>
      <c r="CYK159" s="468"/>
      <c r="CYL159" s="468"/>
      <c r="CYM159" s="468"/>
      <c r="CYN159" s="468"/>
      <c r="CYO159" s="468"/>
      <c r="CYP159" s="468"/>
      <c r="CYQ159" s="468"/>
      <c r="CYR159" s="468"/>
      <c r="CYS159" s="468"/>
      <c r="CYT159" s="468"/>
      <c r="CYU159" s="468"/>
      <c r="CYV159" s="468"/>
      <c r="CYW159" s="468"/>
      <c r="CYX159" s="468"/>
      <c r="CYY159" s="468"/>
      <c r="CYZ159" s="468"/>
      <c r="CZA159" s="468"/>
      <c r="CZB159" s="468"/>
      <c r="CZC159" s="468"/>
      <c r="CZD159" s="468"/>
      <c r="CZE159" s="468"/>
      <c r="CZF159" s="468"/>
      <c r="CZG159" s="468"/>
      <c r="CZH159" s="468"/>
      <c r="CZI159" s="468"/>
      <c r="CZJ159" s="468"/>
      <c r="CZK159" s="468"/>
      <c r="CZL159" s="468"/>
      <c r="CZM159" s="468"/>
      <c r="CZN159" s="468"/>
      <c r="CZO159" s="468"/>
      <c r="CZP159" s="468"/>
      <c r="CZQ159" s="468"/>
      <c r="CZR159" s="468"/>
      <c r="CZS159" s="468"/>
      <c r="CZT159" s="468"/>
      <c r="CZU159" s="468"/>
      <c r="CZV159" s="468"/>
      <c r="CZW159" s="468"/>
      <c r="CZX159" s="468"/>
      <c r="CZY159" s="468"/>
      <c r="CZZ159" s="468"/>
      <c r="DAA159" s="468"/>
      <c r="DAB159" s="468"/>
      <c r="DAC159" s="468"/>
      <c r="DAD159" s="468"/>
      <c r="DAE159" s="468"/>
      <c r="DAF159" s="468"/>
      <c r="DAG159" s="468"/>
      <c r="DAH159" s="468"/>
      <c r="DAI159" s="468"/>
      <c r="DAJ159" s="468"/>
      <c r="DAK159" s="468"/>
      <c r="DAL159" s="468"/>
      <c r="DAM159" s="468"/>
      <c r="DAN159" s="468"/>
      <c r="DAO159" s="468"/>
      <c r="DAP159" s="468"/>
      <c r="DAQ159" s="468"/>
      <c r="DAR159" s="468"/>
      <c r="DAS159" s="468"/>
      <c r="DAT159" s="468"/>
      <c r="DAU159" s="468"/>
      <c r="DAV159" s="468"/>
      <c r="DAW159" s="468"/>
      <c r="DAX159" s="468"/>
      <c r="DAY159" s="468"/>
      <c r="DAZ159" s="468"/>
      <c r="DBA159" s="468"/>
      <c r="DBB159" s="468"/>
      <c r="DBC159" s="468"/>
      <c r="DBD159" s="468"/>
      <c r="DBE159" s="468"/>
      <c r="DBF159" s="468"/>
      <c r="DBG159" s="468"/>
      <c r="DBH159" s="468"/>
      <c r="DBI159" s="468"/>
      <c r="DBJ159" s="468"/>
      <c r="DBK159" s="468"/>
      <c r="DBL159" s="468"/>
      <c r="DBM159" s="468"/>
      <c r="DBN159" s="468"/>
      <c r="DBO159" s="468"/>
      <c r="DBP159" s="468"/>
      <c r="DBQ159" s="468"/>
      <c r="DBR159" s="468"/>
      <c r="DBS159" s="468"/>
      <c r="DBT159" s="468"/>
      <c r="DBU159" s="468"/>
      <c r="DBV159" s="468"/>
      <c r="DBW159" s="468"/>
      <c r="DBX159" s="468"/>
      <c r="DBY159" s="468"/>
      <c r="DBZ159" s="468"/>
      <c r="DCA159" s="468"/>
      <c r="DCB159" s="468"/>
      <c r="DCC159" s="468"/>
      <c r="DCD159" s="468"/>
      <c r="DCE159" s="468"/>
      <c r="DCF159" s="468"/>
      <c r="DCG159" s="468"/>
      <c r="DCH159" s="468"/>
      <c r="DCI159" s="468"/>
      <c r="DCJ159" s="468"/>
      <c r="DCK159" s="468"/>
      <c r="DCL159" s="468"/>
      <c r="DCM159" s="468"/>
      <c r="DCN159" s="468"/>
      <c r="DCO159" s="468"/>
      <c r="DCP159" s="468"/>
      <c r="DCQ159" s="468"/>
      <c r="DCR159" s="468"/>
      <c r="DCS159" s="468"/>
      <c r="DCT159" s="468"/>
      <c r="DCU159" s="468"/>
      <c r="DCV159" s="468"/>
      <c r="DCW159" s="468"/>
      <c r="DCX159" s="468"/>
      <c r="DCY159" s="468"/>
      <c r="DCZ159" s="468"/>
      <c r="DDA159" s="468"/>
      <c r="DDB159" s="468"/>
      <c r="DDC159" s="468"/>
      <c r="DDD159" s="468"/>
      <c r="DDE159" s="468"/>
      <c r="DDF159" s="468"/>
      <c r="DDG159" s="468"/>
      <c r="DDH159" s="468"/>
      <c r="DDI159" s="468"/>
      <c r="DDJ159" s="468"/>
      <c r="DDK159" s="468"/>
      <c r="DDL159" s="468"/>
      <c r="DDM159" s="468"/>
      <c r="DDN159" s="468"/>
      <c r="DDO159" s="468"/>
      <c r="DDP159" s="468"/>
      <c r="DDQ159" s="468"/>
      <c r="DDR159" s="468"/>
      <c r="DDS159" s="468"/>
      <c r="DDT159" s="468"/>
      <c r="DDU159" s="468"/>
      <c r="DDV159" s="468"/>
      <c r="DDW159" s="468"/>
      <c r="DDX159" s="468"/>
      <c r="DDY159" s="468"/>
      <c r="DDZ159" s="468"/>
      <c r="DEA159" s="468"/>
      <c r="DEB159" s="468"/>
      <c r="DEC159" s="468"/>
      <c r="DED159" s="468"/>
      <c r="DEE159" s="468"/>
      <c r="DEF159" s="468"/>
      <c r="DEG159" s="468"/>
      <c r="DEH159" s="468"/>
      <c r="DEI159" s="468"/>
      <c r="DEJ159" s="468"/>
      <c r="DEK159" s="468"/>
      <c r="DEL159" s="468"/>
      <c r="DEM159" s="468"/>
      <c r="DEN159" s="468"/>
      <c r="DEO159" s="468"/>
      <c r="DEP159" s="468"/>
      <c r="DEQ159" s="468"/>
      <c r="DER159" s="468"/>
      <c r="DES159" s="468"/>
      <c r="DET159" s="468"/>
      <c r="DEU159" s="468"/>
      <c r="DEV159" s="468"/>
      <c r="DEW159" s="468"/>
      <c r="DEX159" s="468"/>
      <c r="DEY159" s="468"/>
      <c r="DEZ159" s="468"/>
      <c r="DFA159" s="468"/>
      <c r="DFB159" s="468"/>
      <c r="DFC159" s="468"/>
      <c r="DFD159" s="468"/>
      <c r="DFE159" s="468"/>
      <c r="DFF159" s="468"/>
      <c r="DFG159" s="468"/>
      <c r="DFH159" s="468"/>
      <c r="DFI159" s="468"/>
      <c r="DFJ159" s="468"/>
      <c r="DFK159" s="468"/>
      <c r="DFL159" s="468"/>
      <c r="DFM159" s="468"/>
      <c r="DFN159" s="468"/>
      <c r="DFO159" s="468"/>
      <c r="DFP159" s="468"/>
      <c r="DFQ159" s="468"/>
      <c r="DFR159" s="468"/>
      <c r="DFS159" s="468"/>
      <c r="DFT159" s="468"/>
      <c r="DFU159" s="468"/>
      <c r="DFV159" s="468"/>
      <c r="DFW159" s="468"/>
      <c r="DFX159" s="468"/>
      <c r="DFY159" s="468"/>
      <c r="DFZ159" s="468"/>
      <c r="DGA159" s="468"/>
      <c r="DGB159" s="468"/>
      <c r="DGC159" s="468"/>
      <c r="DGD159" s="468"/>
      <c r="DGE159" s="468"/>
      <c r="DGF159" s="468"/>
      <c r="DGG159" s="468"/>
      <c r="DGH159" s="468"/>
      <c r="DGI159" s="468"/>
      <c r="DGJ159" s="468"/>
      <c r="DGK159" s="468"/>
      <c r="DGL159" s="468"/>
      <c r="DGM159" s="468"/>
      <c r="DGN159" s="468"/>
      <c r="DGO159" s="468"/>
      <c r="DGP159" s="468"/>
      <c r="DGQ159" s="468"/>
      <c r="DGR159" s="468"/>
      <c r="DGS159" s="468"/>
      <c r="DGT159" s="468"/>
      <c r="DGU159" s="468"/>
      <c r="DGV159" s="468"/>
      <c r="DGW159" s="468"/>
      <c r="DGX159" s="468"/>
      <c r="DGY159" s="468"/>
      <c r="DGZ159" s="468"/>
      <c r="DHA159" s="468"/>
      <c r="DHB159" s="468"/>
      <c r="DHC159" s="468"/>
      <c r="DHD159" s="468"/>
      <c r="DHE159" s="468"/>
      <c r="DHF159" s="468"/>
      <c r="DHG159" s="468"/>
      <c r="DHH159" s="468"/>
      <c r="DHI159" s="468"/>
      <c r="DHJ159" s="468"/>
      <c r="DHK159" s="468"/>
      <c r="DHL159" s="468"/>
      <c r="DHM159" s="468"/>
      <c r="DHN159" s="468"/>
      <c r="DHO159" s="468"/>
      <c r="DHP159" s="468"/>
      <c r="DHQ159" s="468"/>
      <c r="DHR159" s="468"/>
      <c r="DHS159" s="468"/>
      <c r="DHT159" s="468"/>
      <c r="DHU159" s="468"/>
      <c r="DHV159" s="468"/>
      <c r="DHW159" s="468"/>
      <c r="DHX159" s="468"/>
      <c r="DHY159" s="468"/>
      <c r="DHZ159" s="468"/>
      <c r="DIA159" s="468"/>
      <c r="DIB159" s="468"/>
      <c r="DIC159" s="468"/>
      <c r="DID159" s="468"/>
      <c r="DIE159" s="468"/>
      <c r="DIF159" s="468"/>
      <c r="DIG159" s="468"/>
      <c r="DIH159" s="468"/>
      <c r="DII159" s="468"/>
      <c r="DIJ159" s="468"/>
      <c r="DIK159" s="468"/>
      <c r="DIL159" s="468"/>
      <c r="DIM159" s="468"/>
      <c r="DIN159" s="468"/>
      <c r="DIO159" s="468"/>
      <c r="DIP159" s="468"/>
      <c r="DIQ159" s="468"/>
      <c r="DIR159" s="468"/>
      <c r="DIS159" s="468"/>
      <c r="DIT159" s="468"/>
      <c r="DIU159" s="468"/>
      <c r="DIV159" s="468"/>
      <c r="DIW159" s="468"/>
      <c r="DIX159" s="468"/>
      <c r="DIY159" s="468"/>
      <c r="DIZ159" s="468"/>
      <c r="DJA159" s="468"/>
      <c r="DJB159" s="468"/>
      <c r="DJC159" s="468"/>
      <c r="DJD159" s="468"/>
      <c r="DJE159" s="468"/>
      <c r="DJF159" s="468"/>
      <c r="DJG159" s="468"/>
      <c r="DJH159" s="468"/>
      <c r="DJI159" s="468"/>
      <c r="DJJ159" s="468"/>
      <c r="DJK159" s="468"/>
      <c r="DJL159" s="468"/>
      <c r="DJM159" s="468"/>
      <c r="DJN159" s="468"/>
      <c r="DJO159" s="468"/>
      <c r="DJP159" s="468"/>
      <c r="DJQ159" s="468"/>
      <c r="DJR159" s="468"/>
      <c r="DJS159" s="468"/>
      <c r="DJT159" s="468"/>
      <c r="DJU159" s="468"/>
      <c r="DJV159" s="468"/>
      <c r="DJW159" s="468"/>
      <c r="DJX159" s="468"/>
      <c r="DJY159" s="468"/>
      <c r="DJZ159" s="468"/>
      <c r="DKA159" s="468"/>
      <c r="DKB159" s="468"/>
      <c r="DKC159" s="468"/>
      <c r="DKD159" s="468"/>
      <c r="DKE159" s="468"/>
      <c r="DKF159" s="468"/>
      <c r="DKG159" s="468"/>
      <c r="DKH159" s="468"/>
      <c r="DKI159" s="468"/>
      <c r="DKJ159" s="468"/>
      <c r="DKK159" s="468"/>
      <c r="DKL159" s="468"/>
      <c r="DKM159" s="468"/>
      <c r="DKN159" s="468"/>
      <c r="DKO159" s="468"/>
      <c r="DKP159" s="468"/>
      <c r="DKQ159" s="468"/>
      <c r="DKR159" s="468"/>
      <c r="DKS159" s="468"/>
      <c r="DKT159" s="468"/>
      <c r="DKU159" s="468"/>
      <c r="DKV159" s="468"/>
      <c r="DKW159" s="468"/>
      <c r="DKX159" s="468"/>
      <c r="DKY159" s="468"/>
      <c r="DKZ159" s="468"/>
      <c r="DLA159" s="468"/>
      <c r="DLB159" s="468"/>
      <c r="DLC159" s="468"/>
      <c r="DLD159" s="468"/>
      <c r="DLE159" s="468"/>
      <c r="DLF159" s="468"/>
      <c r="DLG159" s="468"/>
      <c r="DLH159" s="468"/>
      <c r="DLI159" s="468"/>
      <c r="DLJ159" s="468"/>
      <c r="DLK159" s="468"/>
      <c r="DLL159" s="468"/>
      <c r="DLM159" s="468"/>
      <c r="DLN159" s="468"/>
      <c r="DLO159" s="468"/>
      <c r="DLP159" s="468"/>
      <c r="DLQ159" s="468"/>
      <c r="DLR159" s="468"/>
      <c r="DLS159" s="468"/>
      <c r="DLT159" s="468"/>
      <c r="DLU159" s="468"/>
      <c r="DLV159" s="468"/>
      <c r="DLW159" s="468"/>
      <c r="DLX159" s="468"/>
      <c r="DLY159" s="468"/>
      <c r="DLZ159" s="468"/>
      <c r="DMA159" s="468"/>
      <c r="DMB159" s="468"/>
      <c r="DMC159" s="468"/>
      <c r="DMD159" s="468"/>
      <c r="DME159" s="468"/>
      <c r="DMF159" s="468"/>
      <c r="DMG159" s="468"/>
      <c r="DMH159" s="468"/>
      <c r="DMI159" s="468"/>
      <c r="DMJ159" s="468"/>
      <c r="DMK159" s="468"/>
      <c r="DML159" s="468"/>
      <c r="DMM159" s="468"/>
      <c r="DMN159" s="468"/>
      <c r="DMO159" s="468"/>
      <c r="DMP159" s="468"/>
      <c r="DMQ159" s="468"/>
      <c r="DMR159" s="468"/>
      <c r="DMS159" s="468"/>
      <c r="DMT159" s="468"/>
      <c r="DMU159" s="468"/>
      <c r="DMV159" s="468"/>
      <c r="DMW159" s="468"/>
      <c r="DMX159" s="468"/>
      <c r="DMY159" s="468"/>
      <c r="DMZ159" s="468"/>
      <c r="DNA159" s="468"/>
      <c r="DNB159" s="468"/>
      <c r="DNC159" s="468"/>
      <c r="DND159" s="468"/>
      <c r="DNE159" s="468"/>
      <c r="DNF159" s="468"/>
      <c r="DNG159" s="468"/>
      <c r="DNH159" s="468"/>
      <c r="DNI159" s="468"/>
      <c r="DNJ159" s="468"/>
      <c r="DNK159" s="468"/>
      <c r="DNL159" s="468"/>
      <c r="DNM159" s="468"/>
      <c r="DNN159" s="468"/>
      <c r="DNO159" s="468"/>
      <c r="DNP159" s="468"/>
      <c r="DNQ159" s="468"/>
      <c r="DNR159" s="468"/>
      <c r="DNS159" s="468"/>
      <c r="DNT159" s="468"/>
      <c r="DNU159" s="468"/>
      <c r="DNV159" s="468"/>
      <c r="DNW159" s="468"/>
      <c r="DNX159" s="468"/>
      <c r="DNY159" s="468"/>
      <c r="DNZ159" s="468"/>
      <c r="DOA159" s="468"/>
      <c r="DOB159" s="468"/>
      <c r="DOC159" s="468"/>
      <c r="DOD159" s="468"/>
      <c r="DOE159" s="468"/>
      <c r="DOF159" s="468"/>
      <c r="DOG159" s="468"/>
      <c r="DOH159" s="468"/>
      <c r="DOI159" s="468"/>
      <c r="DOJ159" s="468"/>
      <c r="DOK159" s="468"/>
      <c r="DOL159" s="468"/>
      <c r="DOM159" s="468"/>
      <c r="DON159" s="468"/>
      <c r="DOO159" s="468"/>
      <c r="DOP159" s="468"/>
      <c r="DOQ159" s="468"/>
      <c r="DOR159" s="468"/>
      <c r="DOS159" s="468"/>
      <c r="DOT159" s="468"/>
      <c r="DOU159" s="468"/>
      <c r="DOV159" s="468"/>
      <c r="DOW159" s="468"/>
      <c r="DOX159" s="468"/>
      <c r="DOY159" s="468"/>
      <c r="DOZ159" s="468"/>
      <c r="DPA159" s="468"/>
      <c r="DPB159" s="468"/>
      <c r="DPC159" s="468"/>
      <c r="DPD159" s="468"/>
      <c r="DPE159" s="468"/>
      <c r="DPF159" s="468"/>
      <c r="DPG159" s="468"/>
      <c r="DPH159" s="468"/>
      <c r="DPI159" s="468"/>
      <c r="DPJ159" s="468"/>
      <c r="DPK159" s="468"/>
      <c r="DPL159" s="468"/>
      <c r="DPM159" s="468"/>
      <c r="DPN159" s="468"/>
      <c r="DPO159" s="468"/>
      <c r="DPP159" s="468"/>
      <c r="DPQ159" s="468"/>
      <c r="DPR159" s="468"/>
      <c r="DPS159" s="468"/>
      <c r="DPT159" s="468"/>
      <c r="DPU159" s="468"/>
      <c r="DPV159" s="468"/>
      <c r="DPW159" s="468"/>
      <c r="DPX159" s="468"/>
      <c r="DPY159" s="468"/>
      <c r="DPZ159" s="468"/>
      <c r="DQA159" s="468"/>
      <c r="DQB159" s="468"/>
      <c r="DQC159" s="468"/>
      <c r="DQD159" s="468"/>
      <c r="DQE159" s="468"/>
      <c r="DQF159" s="468"/>
      <c r="DQG159" s="468"/>
      <c r="DQH159" s="468"/>
      <c r="DQI159" s="468"/>
      <c r="DQJ159" s="468"/>
      <c r="DQK159" s="468"/>
      <c r="DQL159" s="468"/>
      <c r="DQM159" s="468"/>
      <c r="DQN159" s="468"/>
      <c r="DQO159" s="468"/>
      <c r="DQP159" s="468"/>
      <c r="DQQ159" s="468"/>
      <c r="DQR159" s="468"/>
      <c r="DQS159" s="468"/>
      <c r="DQT159" s="468"/>
      <c r="DQU159" s="468"/>
      <c r="DQV159" s="468"/>
      <c r="DQW159" s="468"/>
      <c r="DQX159" s="468"/>
      <c r="DQY159" s="468"/>
      <c r="DQZ159" s="468"/>
      <c r="DRA159" s="468"/>
      <c r="DRB159" s="468"/>
      <c r="DRC159" s="468"/>
      <c r="DRD159" s="468"/>
      <c r="DRE159" s="468"/>
      <c r="DRF159" s="468"/>
      <c r="DRG159" s="468"/>
      <c r="DRH159" s="468"/>
      <c r="DRI159" s="468"/>
      <c r="DRJ159" s="468"/>
      <c r="DRK159" s="468"/>
      <c r="DRL159" s="468"/>
      <c r="DRM159" s="468"/>
      <c r="DRN159" s="468"/>
      <c r="DRO159" s="468"/>
      <c r="DRP159" s="468"/>
      <c r="DRQ159" s="468"/>
      <c r="DRR159" s="468"/>
      <c r="DRS159" s="468"/>
      <c r="DRT159" s="468"/>
      <c r="DRU159" s="468"/>
      <c r="DRV159" s="468"/>
      <c r="DRW159" s="468"/>
      <c r="DRX159" s="468"/>
      <c r="DRY159" s="468"/>
      <c r="DRZ159" s="468"/>
      <c r="DSA159" s="468"/>
      <c r="DSB159" s="468"/>
      <c r="DSC159" s="468"/>
      <c r="DSD159" s="468"/>
      <c r="DSE159" s="468"/>
      <c r="DSF159" s="468"/>
      <c r="DSG159" s="468"/>
      <c r="DSH159" s="468"/>
      <c r="DSI159" s="468"/>
      <c r="DSJ159" s="468"/>
      <c r="DSK159" s="468"/>
      <c r="DSL159" s="468"/>
      <c r="DSM159" s="468"/>
      <c r="DSN159" s="468"/>
      <c r="DSO159" s="468"/>
      <c r="DSP159" s="468"/>
      <c r="DSQ159" s="468"/>
      <c r="DSR159" s="468"/>
      <c r="DSS159" s="468"/>
      <c r="DST159" s="468"/>
      <c r="DSU159" s="468"/>
      <c r="DSV159" s="468"/>
      <c r="DSW159" s="468"/>
      <c r="DSX159" s="468"/>
      <c r="DSY159" s="468"/>
      <c r="DSZ159" s="468"/>
      <c r="DTA159" s="468"/>
      <c r="DTB159" s="468"/>
      <c r="DTC159" s="468"/>
      <c r="DTD159" s="468"/>
      <c r="DTE159" s="468"/>
      <c r="DTF159" s="468"/>
      <c r="DTG159" s="468"/>
      <c r="DTH159" s="468"/>
      <c r="DTI159" s="468"/>
      <c r="DTJ159" s="468"/>
      <c r="DTK159" s="468"/>
      <c r="DTL159" s="468"/>
      <c r="DTM159" s="468"/>
      <c r="DTN159" s="468"/>
      <c r="DTO159" s="468"/>
      <c r="DTP159" s="468"/>
      <c r="DTQ159" s="468"/>
      <c r="DTR159" s="468"/>
      <c r="DTS159" s="468"/>
      <c r="DTT159" s="468"/>
      <c r="DTU159" s="468"/>
      <c r="DTV159" s="468"/>
      <c r="DTW159" s="468"/>
      <c r="DTX159" s="468"/>
      <c r="DTY159" s="468"/>
      <c r="DTZ159" s="468"/>
      <c r="DUA159" s="468"/>
      <c r="DUB159" s="468"/>
      <c r="DUC159" s="468"/>
      <c r="DUD159" s="468"/>
      <c r="DUE159" s="468"/>
      <c r="DUF159" s="468"/>
      <c r="DUG159" s="468"/>
      <c r="DUH159" s="468"/>
      <c r="DUI159" s="468"/>
      <c r="DUJ159" s="468"/>
      <c r="DUK159" s="468"/>
      <c r="DUL159" s="468"/>
      <c r="DUM159" s="468"/>
      <c r="DUN159" s="468"/>
      <c r="DUO159" s="468"/>
      <c r="DUP159" s="468"/>
      <c r="DUQ159" s="468"/>
      <c r="DUR159" s="468"/>
      <c r="DUS159" s="468"/>
      <c r="DUT159" s="468"/>
      <c r="DUU159" s="468"/>
      <c r="DUV159" s="468"/>
      <c r="DUW159" s="468"/>
      <c r="DUX159" s="468"/>
      <c r="DUY159" s="468"/>
      <c r="DUZ159" s="468"/>
      <c r="DVA159" s="468"/>
      <c r="DVB159" s="468"/>
      <c r="DVC159" s="468"/>
      <c r="DVD159" s="468"/>
      <c r="DVE159" s="468"/>
      <c r="DVF159" s="468"/>
      <c r="DVG159" s="468"/>
      <c r="DVH159" s="468"/>
      <c r="DVI159" s="468"/>
      <c r="DVJ159" s="468"/>
      <c r="DVK159" s="468"/>
      <c r="DVL159" s="468"/>
      <c r="DVM159" s="468"/>
      <c r="DVN159" s="468"/>
      <c r="DVO159" s="468"/>
      <c r="DVP159" s="468"/>
      <c r="DVQ159" s="468"/>
      <c r="DVR159" s="468"/>
      <c r="DVS159" s="468"/>
      <c r="DVT159" s="468"/>
      <c r="DVU159" s="468"/>
      <c r="DVV159" s="468"/>
      <c r="DVW159" s="468"/>
      <c r="DVX159" s="468"/>
      <c r="DVY159" s="468"/>
      <c r="DVZ159" s="468"/>
      <c r="DWA159" s="468"/>
      <c r="DWB159" s="468"/>
      <c r="DWC159" s="468"/>
      <c r="DWD159" s="468"/>
      <c r="DWE159" s="468"/>
      <c r="DWF159" s="468"/>
      <c r="DWG159" s="468"/>
      <c r="DWH159" s="468"/>
      <c r="DWI159" s="468"/>
      <c r="DWJ159" s="468"/>
      <c r="DWK159" s="468"/>
      <c r="DWL159" s="468"/>
      <c r="DWM159" s="468"/>
      <c r="DWN159" s="468"/>
      <c r="DWO159" s="468"/>
      <c r="DWP159" s="468"/>
      <c r="DWQ159" s="468"/>
      <c r="DWR159" s="468"/>
      <c r="DWS159" s="468"/>
      <c r="DWT159" s="468"/>
      <c r="DWU159" s="468"/>
      <c r="DWV159" s="468"/>
      <c r="DWW159" s="468"/>
      <c r="DWX159" s="468"/>
      <c r="DWY159" s="468"/>
      <c r="DWZ159" s="468"/>
      <c r="DXA159" s="468"/>
      <c r="DXB159" s="468"/>
      <c r="DXC159" s="468"/>
      <c r="DXD159" s="468"/>
      <c r="DXE159" s="468"/>
      <c r="DXF159" s="468"/>
      <c r="DXG159" s="468"/>
      <c r="DXH159" s="468"/>
      <c r="DXI159" s="468"/>
      <c r="DXJ159" s="468"/>
      <c r="DXK159" s="468"/>
      <c r="DXL159" s="468"/>
      <c r="DXM159" s="468"/>
      <c r="DXN159" s="468"/>
      <c r="DXO159" s="468"/>
      <c r="DXP159" s="468"/>
      <c r="DXQ159" s="468"/>
      <c r="DXR159" s="468"/>
      <c r="DXS159" s="468"/>
      <c r="DXT159" s="468"/>
      <c r="DXU159" s="468"/>
      <c r="DXV159" s="468"/>
      <c r="DXW159" s="468"/>
      <c r="DXX159" s="468"/>
      <c r="DXY159" s="468"/>
      <c r="DXZ159" s="468"/>
      <c r="DYA159" s="468"/>
      <c r="DYB159" s="468"/>
      <c r="DYC159" s="468"/>
      <c r="DYD159" s="468"/>
      <c r="DYE159" s="468"/>
      <c r="DYF159" s="468"/>
      <c r="DYG159" s="468"/>
      <c r="DYH159" s="468"/>
      <c r="DYI159" s="468"/>
      <c r="DYJ159" s="468"/>
      <c r="DYK159" s="468"/>
      <c r="DYL159" s="468"/>
      <c r="DYM159" s="468"/>
      <c r="DYN159" s="468"/>
      <c r="DYO159" s="468"/>
      <c r="DYP159" s="468"/>
      <c r="DYQ159" s="468"/>
      <c r="DYR159" s="468"/>
      <c r="DYS159" s="468"/>
      <c r="DYT159" s="468"/>
      <c r="DYU159" s="468"/>
      <c r="DYV159" s="468"/>
      <c r="DYW159" s="468"/>
      <c r="DYX159" s="468"/>
      <c r="DYY159" s="468"/>
      <c r="DYZ159" s="468"/>
      <c r="DZA159" s="468"/>
      <c r="DZB159" s="468"/>
      <c r="DZC159" s="468"/>
      <c r="DZD159" s="468"/>
      <c r="DZE159" s="468"/>
      <c r="DZF159" s="468"/>
      <c r="DZG159" s="468"/>
      <c r="DZH159" s="468"/>
      <c r="DZI159" s="468"/>
      <c r="DZJ159" s="468"/>
      <c r="DZK159" s="468"/>
      <c r="DZL159" s="468"/>
      <c r="DZM159" s="468"/>
      <c r="DZN159" s="468"/>
      <c r="DZO159" s="468"/>
      <c r="DZP159" s="468"/>
      <c r="DZQ159" s="468"/>
      <c r="DZR159" s="468"/>
      <c r="DZS159" s="468"/>
      <c r="DZT159" s="468"/>
      <c r="DZU159" s="468"/>
      <c r="DZV159" s="468"/>
      <c r="DZW159" s="468"/>
      <c r="DZX159" s="468"/>
      <c r="DZY159" s="468"/>
      <c r="DZZ159" s="468"/>
      <c r="EAA159" s="468"/>
      <c r="EAB159" s="468"/>
      <c r="EAC159" s="468"/>
      <c r="EAD159" s="468"/>
      <c r="EAE159" s="468"/>
      <c r="EAF159" s="468"/>
      <c r="EAG159" s="468"/>
      <c r="EAH159" s="468"/>
      <c r="EAI159" s="468"/>
      <c r="EAJ159" s="468"/>
      <c r="EAK159" s="468"/>
      <c r="EAL159" s="468"/>
      <c r="EAM159" s="468"/>
      <c r="EAN159" s="468"/>
      <c r="EAO159" s="468"/>
      <c r="EAP159" s="468"/>
      <c r="EAQ159" s="468"/>
      <c r="EAR159" s="468"/>
      <c r="EAS159" s="468"/>
      <c r="EAT159" s="468"/>
      <c r="EAU159" s="468"/>
      <c r="EAV159" s="468"/>
      <c r="EAW159" s="468"/>
      <c r="EAX159" s="468"/>
      <c r="EAY159" s="468"/>
      <c r="EAZ159" s="468"/>
      <c r="EBA159" s="468"/>
      <c r="EBB159" s="468"/>
      <c r="EBC159" s="468"/>
      <c r="EBD159" s="468"/>
      <c r="EBE159" s="468"/>
      <c r="EBF159" s="468"/>
      <c r="EBG159" s="468"/>
      <c r="EBH159" s="468"/>
      <c r="EBI159" s="468"/>
      <c r="EBJ159" s="468"/>
      <c r="EBK159" s="468"/>
      <c r="EBL159" s="468"/>
      <c r="EBM159" s="468"/>
      <c r="EBN159" s="468"/>
      <c r="EBO159" s="468"/>
      <c r="EBP159" s="468"/>
      <c r="EBQ159" s="468"/>
      <c r="EBR159" s="468"/>
      <c r="EBS159" s="468"/>
      <c r="EBT159" s="468"/>
      <c r="EBU159" s="468"/>
      <c r="EBV159" s="468"/>
      <c r="EBW159" s="468"/>
      <c r="EBX159" s="468"/>
      <c r="EBY159" s="468"/>
      <c r="EBZ159" s="468"/>
      <c r="ECA159" s="468"/>
      <c r="ECB159" s="468"/>
      <c r="ECC159" s="468"/>
      <c r="ECD159" s="468"/>
      <c r="ECE159" s="468"/>
      <c r="ECF159" s="468"/>
      <c r="ECG159" s="468"/>
      <c r="ECH159" s="468"/>
      <c r="ECI159" s="468"/>
      <c r="ECJ159" s="468"/>
      <c r="ECK159" s="468"/>
      <c r="ECL159" s="468"/>
      <c r="ECM159" s="468"/>
      <c r="ECN159" s="468"/>
      <c r="ECO159" s="468"/>
      <c r="ECP159" s="468"/>
      <c r="ECQ159" s="468"/>
      <c r="ECR159" s="468"/>
      <c r="ECS159" s="468"/>
      <c r="ECT159" s="468"/>
      <c r="ECU159" s="468"/>
      <c r="ECV159" s="468"/>
      <c r="ECW159" s="468"/>
      <c r="ECX159" s="468"/>
      <c r="ECY159" s="468"/>
      <c r="ECZ159" s="468"/>
      <c r="EDA159" s="468"/>
      <c r="EDB159" s="468"/>
      <c r="EDC159" s="468"/>
      <c r="EDD159" s="468"/>
      <c r="EDE159" s="468"/>
      <c r="EDF159" s="468"/>
      <c r="EDG159" s="468"/>
      <c r="EDH159" s="468"/>
      <c r="EDI159" s="468"/>
      <c r="EDJ159" s="468"/>
      <c r="EDK159" s="468"/>
      <c r="EDL159" s="468"/>
      <c r="EDM159" s="468"/>
      <c r="EDN159" s="468"/>
      <c r="EDO159" s="468"/>
      <c r="EDP159" s="468"/>
      <c r="EDQ159" s="468"/>
      <c r="EDR159" s="468"/>
      <c r="EDS159" s="468"/>
      <c r="EDT159" s="468"/>
      <c r="EDU159" s="468"/>
      <c r="EDV159" s="468"/>
      <c r="EDW159" s="468"/>
      <c r="EDX159" s="468"/>
      <c r="EDY159" s="468"/>
      <c r="EDZ159" s="468"/>
      <c r="EEA159" s="468"/>
      <c r="EEB159" s="468"/>
      <c r="EEC159" s="468"/>
      <c r="EED159" s="468"/>
      <c r="EEE159" s="468"/>
      <c r="EEF159" s="468"/>
      <c r="EEG159" s="468"/>
      <c r="EEH159" s="468"/>
      <c r="EEI159" s="468"/>
      <c r="EEJ159" s="468"/>
      <c r="EEK159" s="468"/>
      <c r="EEL159" s="468"/>
      <c r="EEM159" s="468"/>
      <c r="EEN159" s="468"/>
      <c r="EEO159" s="468"/>
      <c r="EEP159" s="468"/>
      <c r="EEQ159" s="468"/>
      <c r="EER159" s="468"/>
      <c r="EES159" s="468"/>
      <c r="EET159" s="468"/>
      <c r="EEU159" s="468"/>
      <c r="EEV159" s="468"/>
      <c r="EEW159" s="468"/>
      <c r="EEX159" s="468"/>
      <c r="EEY159" s="468"/>
      <c r="EEZ159" s="468"/>
      <c r="EFA159" s="468"/>
      <c r="EFB159" s="468"/>
      <c r="EFC159" s="468"/>
      <c r="EFD159" s="468"/>
      <c r="EFE159" s="468"/>
      <c r="EFF159" s="468"/>
      <c r="EFG159" s="468"/>
      <c r="EFH159" s="468"/>
      <c r="EFI159" s="468"/>
      <c r="EFJ159" s="468"/>
      <c r="EFK159" s="468"/>
      <c r="EFL159" s="468"/>
      <c r="EFM159" s="468"/>
      <c r="EFN159" s="468"/>
      <c r="EFO159" s="468"/>
      <c r="EFP159" s="468"/>
      <c r="EFQ159" s="468"/>
      <c r="EFR159" s="468"/>
      <c r="EFS159" s="468"/>
      <c r="EFT159" s="468"/>
      <c r="EFU159" s="468"/>
      <c r="EFV159" s="468"/>
      <c r="EFW159" s="468"/>
      <c r="EFX159" s="468"/>
      <c r="EFY159" s="468"/>
      <c r="EFZ159" s="468"/>
      <c r="EGA159" s="468"/>
      <c r="EGB159" s="468"/>
      <c r="EGC159" s="468"/>
      <c r="EGD159" s="468"/>
      <c r="EGE159" s="468"/>
      <c r="EGF159" s="468"/>
      <c r="EGG159" s="468"/>
      <c r="EGH159" s="468"/>
      <c r="EGI159" s="468"/>
      <c r="EGJ159" s="468"/>
      <c r="EGK159" s="468"/>
      <c r="EGL159" s="468"/>
      <c r="EGM159" s="468"/>
      <c r="EGN159" s="468"/>
      <c r="EGO159" s="468"/>
      <c r="EGP159" s="468"/>
      <c r="EGQ159" s="468"/>
      <c r="EGR159" s="468"/>
      <c r="EGS159" s="468"/>
      <c r="EGT159" s="468"/>
      <c r="EGU159" s="468"/>
      <c r="EGV159" s="468"/>
      <c r="EGW159" s="468"/>
      <c r="EGX159" s="468"/>
      <c r="EGY159" s="468"/>
      <c r="EGZ159" s="468"/>
      <c r="EHA159" s="468"/>
      <c r="EHB159" s="468"/>
      <c r="EHC159" s="468"/>
      <c r="EHD159" s="468"/>
      <c r="EHE159" s="468"/>
      <c r="EHF159" s="468"/>
      <c r="EHG159" s="468"/>
      <c r="EHH159" s="468"/>
      <c r="EHI159" s="468"/>
      <c r="EHJ159" s="468"/>
      <c r="EHK159" s="468"/>
      <c r="EHL159" s="468"/>
      <c r="EHM159" s="468"/>
      <c r="EHN159" s="468"/>
      <c r="EHO159" s="468"/>
      <c r="EHP159" s="468"/>
      <c r="EHQ159" s="468"/>
      <c r="EHR159" s="468"/>
      <c r="EHS159" s="468"/>
      <c r="EHT159" s="468"/>
      <c r="EHU159" s="468"/>
      <c r="EHV159" s="468"/>
      <c r="EHW159" s="468"/>
      <c r="EHX159" s="468"/>
      <c r="EHY159" s="468"/>
      <c r="EHZ159" s="468"/>
      <c r="EIA159" s="468"/>
      <c r="EIB159" s="468"/>
      <c r="EIC159" s="468"/>
      <c r="EID159" s="468"/>
      <c r="EIE159" s="468"/>
      <c r="EIF159" s="468"/>
      <c r="EIG159" s="468"/>
      <c r="EIH159" s="468"/>
      <c r="EII159" s="468"/>
      <c r="EIJ159" s="468"/>
      <c r="EIK159" s="468"/>
      <c r="EIL159" s="468"/>
      <c r="EIM159" s="468"/>
      <c r="EIN159" s="468"/>
      <c r="EIO159" s="468"/>
      <c r="EIP159" s="468"/>
      <c r="EIQ159" s="468"/>
      <c r="EIR159" s="468"/>
      <c r="EIS159" s="468"/>
      <c r="EIT159" s="468"/>
      <c r="EIU159" s="468"/>
      <c r="EIV159" s="468"/>
      <c r="EIW159" s="468"/>
      <c r="EIX159" s="468"/>
      <c r="EIY159" s="468"/>
      <c r="EIZ159" s="468"/>
      <c r="EJA159" s="468"/>
      <c r="EJB159" s="468"/>
      <c r="EJC159" s="468"/>
      <c r="EJD159" s="468"/>
      <c r="EJE159" s="468"/>
      <c r="EJF159" s="468"/>
      <c r="EJG159" s="468"/>
      <c r="EJH159" s="468"/>
      <c r="EJI159" s="468"/>
      <c r="EJJ159" s="468"/>
      <c r="EJK159" s="468"/>
      <c r="EJL159" s="468"/>
      <c r="EJM159" s="468"/>
      <c r="EJN159" s="468"/>
      <c r="EJO159" s="468"/>
      <c r="EJP159" s="468"/>
      <c r="EJQ159" s="468"/>
      <c r="EJR159" s="468"/>
      <c r="EJS159" s="468"/>
      <c r="EJT159" s="468"/>
      <c r="EJU159" s="468"/>
      <c r="EJV159" s="468"/>
      <c r="EJW159" s="468"/>
      <c r="EJX159" s="468"/>
      <c r="EJY159" s="468"/>
      <c r="EJZ159" s="468"/>
      <c r="EKA159" s="468"/>
      <c r="EKB159" s="468"/>
      <c r="EKC159" s="468"/>
      <c r="EKD159" s="468"/>
      <c r="EKE159" s="468"/>
      <c r="EKF159" s="468"/>
      <c r="EKG159" s="468"/>
      <c r="EKH159" s="468"/>
      <c r="EKI159" s="468"/>
      <c r="EKJ159" s="468"/>
      <c r="EKK159" s="468"/>
      <c r="EKL159" s="468"/>
      <c r="EKM159" s="468"/>
      <c r="EKN159" s="468"/>
      <c r="EKO159" s="468"/>
      <c r="EKP159" s="468"/>
      <c r="EKQ159" s="468"/>
      <c r="EKR159" s="468"/>
      <c r="EKS159" s="468"/>
      <c r="EKT159" s="468"/>
      <c r="EKU159" s="468"/>
      <c r="EKV159" s="468"/>
      <c r="EKW159" s="468"/>
      <c r="EKX159" s="468"/>
      <c r="EKY159" s="468"/>
      <c r="EKZ159" s="468"/>
      <c r="ELA159" s="468"/>
      <c r="ELB159" s="468"/>
      <c r="ELC159" s="468"/>
      <c r="ELD159" s="468"/>
      <c r="ELE159" s="468"/>
      <c r="ELF159" s="468"/>
      <c r="ELG159" s="468"/>
      <c r="ELH159" s="468"/>
      <c r="ELI159" s="468"/>
      <c r="ELJ159" s="468"/>
      <c r="ELK159" s="468"/>
      <c r="ELL159" s="468"/>
      <c r="ELM159" s="468"/>
      <c r="ELN159" s="468"/>
      <c r="ELO159" s="468"/>
      <c r="ELP159" s="468"/>
      <c r="ELQ159" s="468"/>
      <c r="ELR159" s="468"/>
      <c r="ELS159" s="468"/>
      <c r="ELT159" s="468"/>
      <c r="ELU159" s="468"/>
      <c r="ELV159" s="468"/>
      <c r="ELW159" s="468"/>
      <c r="ELX159" s="468"/>
      <c r="ELY159" s="468"/>
      <c r="ELZ159" s="468"/>
      <c r="EMA159" s="468"/>
      <c r="EMB159" s="468"/>
      <c r="EMC159" s="468"/>
      <c r="EMD159" s="468"/>
      <c r="EME159" s="468"/>
      <c r="EMF159" s="468"/>
      <c r="EMG159" s="468"/>
      <c r="EMH159" s="468"/>
      <c r="EMI159" s="468"/>
      <c r="EMJ159" s="468"/>
      <c r="EMK159" s="468"/>
      <c r="EML159" s="468"/>
      <c r="EMM159" s="468"/>
      <c r="EMN159" s="468"/>
      <c r="EMO159" s="468"/>
      <c r="EMP159" s="468"/>
      <c r="EMQ159" s="468"/>
      <c r="EMR159" s="468"/>
      <c r="EMS159" s="468"/>
      <c r="EMT159" s="468"/>
      <c r="EMU159" s="468"/>
      <c r="EMV159" s="468"/>
      <c r="EMW159" s="468"/>
      <c r="EMX159" s="468"/>
      <c r="EMY159" s="468"/>
      <c r="EMZ159" s="468"/>
      <c r="ENA159" s="468"/>
      <c r="ENB159" s="468"/>
      <c r="ENC159" s="468"/>
      <c r="END159" s="468"/>
      <c r="ENE159" s="468"/>
      <c r="ENF159" s="468"/>
      <c r="ENG159" s="468"/>
      <c r="ENH159" s="468"/>
      <c r="ENI159" s="468"/>
      <c r="ENJ159" s="468"/>
      <c r="ENK159" s="468"/>
      <c r="ENL159" s="468"/>
      <c r="ENM159" s="468"/>
      <c r="ENN159" s="468"/>
      <c r="ENO159" s="468"/>
      <c r="ENP159" s="468"/>
      <c r="ENQ159" s="468"/>
      <c r="ENR159" s="468"/>
      <c r="ENS159" s="468"/>
      <c r="ENT159" s="468"/>
      <c r="ENU159" s="468"/>
      <c r="ENV159" s="468"/>
      <c r="ENW159" s="468"/>
      <c r="ENX159" s="468"/>
      <c r="ENY159" s="468"/>
      <c r="ENZ159" s="468"/>
      <c r="EOA159" s="468"/>
      <c r="EOB159" s="468"/>
      <c r="EOC159" s="468"/>
      <c r="EOD159" s="468"/>
      <c r="EOE159" s="468"/>
      <c r="EOF159" s="468"/>
      <c r="EOG159" s="468"/>
      <c r="EOH159" s="468"/>
      <c r="EOI159" s="468"/>
      <c r="EOJ159" s="468"/>
      <c r="EOK159" s="468"/>
      <c r="EOL159" s="468"/>
      <c r="EOM159" s="468"/>
      <c r="EON159" s="468"/>
      <c r="EOO159" s="468"/>
      <c r="EOP159" s="468"/>
      <c r="EOQ159" s="468"/>
      <c r="EOR159" s="468"/>
      <c r="EOS159" s="468"/>
      <c r="EOT159" s="468"/>
      <c r="EOU159" s="468"/>
      <c r="EOV159" s="468"/>
      <c r="EOW159" s="468"/>
      <c r="EOX159" s="468"/>
      <c r="EOY159" s="468"/>
      <c r="EOZ159" s="468"/>
      <c r="EPA159" s="468"/>
      <c r="EPB159" s="468"/>
      <c r="EPC159" s="468"/>
      <c r="EPD159" s="468"/>
      <c r="EPE159" s="468"/>
      <c r="EPF159" s="468"/>
      <c r="EPG159" s="468"/>
      <c r="EPH159" s="468"/>
      <c r="EPI159" s="468"/>
      <c r="EPJ159" s="468"/>
      <c r="EPK159" s="468"/>
      <c r="EPL159" s="468"/>
      <c r="EPM159" s="468"/>
      <c r="EPN159" s="468"/>
      <c r="EPO159" s="468"/>
      <c r="EPP159" s="468"/>
      <c r="EPQ159" s="468"/>
      <c r="EPR159" s="468"/>
      <c r="EPS159" s="468"/>
      <c r="EPT159" s="468"/>
      <c r="EPU159" s="468"/>
      <c r="EPV159" s="468"/>
      <c r="EPW159" s="468"/>
      <c r="EPX159" s="468"/>
      <c r="EPY159" s="468"/>
      <c r="EPZ159" s="468"/>
      <c r="EQA159" s="468"/>
      <c r="EQB159" s="468"/>
      <c r="EQC159" s="468"/>
      <c r="EQD159" s="468"/>
      <c r="EQE159" s="468"/>
      <c r="EQF159" s="468"/>
      <c r="EQG159" s="468"/>
      <c r="EQH159" s="468"/>
      <c r="EQI159" s="468"/>
      <c r="EQJ159" s="468"/>
      <c r="EQK159" s="468"/>
      <c r="EQL159" s="468"/>
      <c r="EQM159" s="468"/>
      <c r="EQN159" s="468"/>
      <c r="EQO159" s="468"/>
      <c r="EQP159" s="468"/>
      <c r="EQQ159" s="468"/>
      <c r="EQR159" s="468"/>
      <c r="EQS159" s="468"/>
      <c r="EQT159" s="468"/>
      <c r="EQU159" s="468"/>
      <c r="EQV159" s="468"/>
      <c r="EQW159" s="468"/>
      <c r="EQX159" s="468"/>
      <c r="EQY159" s="468"/>
      <c r="EQZ159" s="468"/>
      <c r="ERA159" s="468"/>
      <c r="ERB159" s="468"/>
      <c r="ERC159" s="468"/>
      <c r="ERD159" s="468"/>
      <c r="ERE159" s="468"/>
      <c r="ERF159" s="468"/>
      <c r="ERG159" s="468"/>
      <c r="ERH159" s="468"/>
      <c r="ERI159" s="468"/>
      <c r="ERJ159" s="468"/>
      <c r="ERK159" s="468"/>
      <c r="ERL159" s="468"/>
      <c r="ERM159" s="468"/>
      <c r="ERN159" s="468"/>
      <c r="ERO159" s="468"/>
      <c r="ERP159" s="468"/>
      <c r="ERQ159" s="468"/>
      <c r="ERR159" s="468"/>
      <c r="ERS159" s="468"/>
      <c r="ERT159" s="468"/>
      <c r="ERU159" s="468"/>
      <c r="ERV159" s="468"/>
      <c r="ERW159" s="468"/>
      <c r="ERX159" s="468"/>
      <c r="ERY159" s="468"/>
      <c r="ERZ159" s="468"/>
      <c r="ESA159" s="468"/>
      <c r="ESB159" s="468"/>
      <c r="ESC159" s="468"/>
      <c r="ESD159" s="468"/>
      <c r="ESE159" s="468"/>
      <c r="ESF159" s="468"/>
      <c r="ESG159" s="468"/>
      <c r="ESH159" s="468"/>
      <c r="ESI159" s="468"/>
      <c r="ESJ159" s="468"/>
      <c r="ESK159" s="468"/>
      <c r="ESL159" s="468"/>
      <c r="ESM159" s="468"/>
      <c r="ESN159" s="468"/>
      <c r="ESO159" s="468"/>
      <c r="ESP159" s="468"/>
      <c r="ESQ159" s="468"/>
      <c r="ESR159" s="468"/>
      <c r="ESS159" s="468"/>
      <c r="EST159" s="468"/>
      <c r="ESU159" s="468"/>
      <c r="ESV159" s="468"/>
      <c r="ESW159" s="468"/>
      <c r="ESX159" s="468"/>
      <c r="ESY159" s="468"/>
      <c r="ESZ159" s="468"/>
      <c r="ETA159" s="468"/>
      <c r="ETB159" s="468"/>
      <c r="ETC159" s="468"/>
      <c r="ETD159" s="468"/>
      <c r="ETE159" s="468"/>
      <c r="ETF159" s="468"/>
      <c r="ETG159" s="468"/>
      <c r="ETH159" s="468"/>
      <c r="ETI159" s="468"/>
      <c r="ETJ159" s="468"/>
      <c r="ETK159" s="468"/>
      <c r="ETL159" s="468"/>
      <c r="ETM159" s="468"/>
      <c r="ETN159" s="468"/>
      <c r="ETO159" s="468"/>
      <c r="ETP159" s="468"/>
      <c r="ETQ159" s="468"/>
      <c r="ETR159" s="468"/>
      <c r="ETS159" s="468"/>
      <c r="ETT159" s="468"/>
      <c r="ETU159" s="468"/>
      <c r="ETV159" s="468"/>
      <c r="ETW159" s="468"/>
      <c r="ETX159" s="468"/>
      <c r="ETY159" s="468"/>
      <c r="ETZ159" s="468"/>
      <c r="EUA159" s="468"/>
      <c r="EUB159" s="468"/>
      <c r="EUC159" s="468"/>
      <c r="EUD159" s="468"/>
      <c r="EUE159" s="468"/>
      <c r="EUF159" s="468"/>
      <c r="EUG159" s="468"/>
      <c r="EUH159" s="468"/>
      <c r="EUI159" s="468"/>
      <c r="EUJ159" s="468"/>
      <c r="EUK159" s="468"/>
      <c r="EUL159" s="468"/>
      <c r="EUM159" s="468"/>
      <c r="EUN159" s="468"/>
      <c r="EUO159" s="468"/>
      <c r="EUP159" s="468"/>
      <c r="EUQ159" s="468"/>
      <c r="EUR159" s="468"/>
      <c r="EUS159" s="468"/>
      <c r="EUT159" s="468"/>
      <c r="EUU159" s="468"/>
      <c r="EUV159" s="468"/>
      <c r="EUW159" s="468"/>
      <c r="EUX159" s="468"/>
      <c r="EUY159" s="468"/>
      <c r="EUZ159" s="468"/>
      <c r="EVA159" s="468"/>
      <c r="EVB159" s="468"/>
      <c r="EVC159" s="468"/>
      <c r="EVD159" s="468"/>
      <c r="EVE159" s="468"/>
      <c r="EVF159" s="468"/>
      <c r="EVG159" s="468"/>
      <c r="EVH159" s="468"/>
      <c r="EVI159" s="468"/>
      <c r="EVJ159" s="468"/>
      <c r="EVK159" s="468"/>
      <c r="EVL159" s="468"/>
      <c r="EVM159" s="468"/>
      <c r="EVN159" s="468"/>
      <c r="EVO159" s="468"/>
      <c r="EVP159" s="468"/>
      <c r="EVQ159" s="468"/>
      <c r="EVR159" s="468"/>
      <c r="EVS159" s="468"/>
      <c r="EVT159" s="468"/>
      <c r="EVU159" s="468"/>
      <c r="EVV159" s="468"/>
      <c r="EVW159" s="468"/>
      <c r="EVX159" s="468"/>
      <c r="EVY159" s="468"/>
      <c r="EVZ159" s="468"/>
      <c r="EWA159" s="468"/>
      <c r="EWB159" s="468"/>
      <c r="EWC159" s="468"/>
      <c r="EWD159" s="468"/>
      <c r="EWE159" s="468"/>
      <c r="EWF159" s="468"/>
      <c r="EWG159" s="468"/>
      <c r="EWH159" s="468"/>
      <c r="EWI159" s="468"/>
      <c r="EWJ159" s="468"/>
      <c r="EWK159" s="468"/>
      <c r="EWL159" s="468"/>
      <c r="EWM159" s="468"/>
      <c r="EWN159" s="468"/>
      <c r="EWO159" s="468"/>
      <c r="EWP159" s="468"/>
      <c r="EWQ159" s="468"/>
      <c r="EWR159" s="468"/>
      <c r="EWS159" s="468"/>
      <c r="EWT159" s="468"/>
      <c r="EWU159" s="468"/>
      <c r="EWV159" s="468"/>
      <c r="EWW159" s="468"/>
      <c r="EWX159" s="468"/>
      <c r="EWY159" s="468"/>
      <c r="EWZ159" s="468"/>
      <c r="EXA159" s="468"/>
      <c r="EXB159" s="468"/>
      <c r="EXC159" s="468"/>
      <c r="EXD159" s="468"/>
      <c r="EXE159" s="468"/>
      <c r="EXF159" s="468"/>
      <c r="EXG159" s="468"/>
      <c r="EXH159" s="468"/>
      <c r="EXI159" s="468"/>
      <c r="EXJ159" s="468"/>
      <c r="EXK159" s="468"/>
      <c r="EXL159" s="468"/>
      <c r="EXM159" s="468"/>
      <c r="EXN159" s="468"/>
      <c r="EXO159" s="468"/>
      <c r="EXP159" s="468"/>
      <c r="EXQ159" s="468"/>
      <c r="EXR159" s="468"/>
      <c r="EXS159" s="468"/>
      <c r="EXT159" s="468"/>
      <c r="EXU159" s="468"/>
      <c r="EXV159" s="468"/>
      <c r="EXW159" s="468"/>
      <c r="EXX159" s="468"/>
      <c r="EXY159" s="468"/>
      <c r="EXZ159" s="468"/>
      <c r="EYA159" s="468"/>
      <c r="EYB159" s="468"/>
      <c r="EYC159" s="468"/>
      <c r="EYD159" s="468"/>
      <c r="EYE159" s="468"/>
      <c r="EYF159" s="468"/>
      <c r="EYG159" s="468"/>
      <c r="EYH159" s="468"/>
      <c r="EYI159" s="468"/>
      <c r="EYJ159" s="468"/>
      <c r="EYK159" s="468"/>
      <c r="EYL159" s="468"/>
      <c r="EYM159" s="468"/>
      <c r="EYN159" s="468"/>
      <c r="EYO159" s="468"/>
      <c r="EYP159" s="468"/>
      <c r="EYQ159" s="468"/>
      <c r="EYR159" s="468"/>
      <c r="EYS159" s="468"/>
      <c r="EYT159" s="468"/>
      <c r="EYU159" s="468"/>
      <c r="EYV159" s="468"/>
      <c r="EYW159" s="468"/>
      <c r="EYX159" s="468"/>
      <c r="EYY159" s="468"/>
      <c r="EYZ159" s="468"/>
      <c r="EZA159" s="468"/>
      <c r="EZB159" s="468"/>
      <c r="EZC159" s="468"/>
      <c r="EZD159" s="468"/>
      <c r="EZE159" s="468"/>
      <c r="EZF159" s="468"/>
      <c r="EZG159" s="468"/>
      <c r="EZH159" s="468"/>
      <c r="EZI159" s="468"/>
      <c r="EZJ159" s="468"/>
      <c r="EZK159" s="468"/>
      <c r="EZL159" s="468"/>
      <c r="EZM159" s="468"/>
      <c r="EZN159" s="468"/>
      <c r="EZO159" s="468"/>
      <c r="EZP159" s="468"/>
      <c r="EZQ159" s="468"/>
      <c r="EZR159" s="468"/>
      <c r="EZS159" s="468"/>
      <c r="EZT159" s="468"/>
      <c r="EZU159" s="468"/>
      <c r="EZV159" s="468"/>
      <c r="EZW159" s="468"/>
      <c r="EZX159" s="468"/>
      <c r="EZY159" s="468"/>
      <c r="EZZ159" s="468"/>
      <c r="FAA159" s="468"/>
      <c r="FAB159" s="468"/>
      <c r="FAC159" s="468"/>
      <c r="FAD159" s="468"/>
      <c r="FAE159" s="468"/>
      <c r="FAF159" s="468"/>
      <c r="FAG159" s="468"/>
      <c r="FAH159" s="468"/>
      <c r="FAI159" s="468"/>
      <c r="FAJ159" s="468"/>
      <c r="FAK159" s="468"/>
      <c r="FAL159" s="468"/>
      <c r="FAM159" s="468"/>
      <c r="FAN159" s="468"/>
      <c r="FAO159" s="468"/>
      <c r="FAP159" s="468"/>
      <c r="FAQ159" s="468"/>
      <c r="FAR159" s="468"/>
      <c r="FAS159" s="468"/>
      <c r="FAT159" s="468"/>
      <c r="FAU159" s="468"/>
      <c r="FAV159" s="468"/>
      <c r="FAW159" s="468"/>
      <c r="FAX159" s="468"/>
      <c r="FAY159" s="468"/>
      <c r="FAZ159" s="468"/>
      <c r="FBA159" s="468"/>
      <c r="FBB159" s="468"/>
      <c r="FBC159" s="468"/>
      <c r="FBD159" s="468"/>
      <c r="FBE159" s="468"/>
      <c r="FBF159" s="468"/>
      <c r="FBG159" s="468"/>
      <c r="FBH159" s="468"/>
      <c r="FBI159" s="468"/>
      <c r="FBJ159" s="468"/>
      <c r="FBK159" s="468"/>
      <c r="FBL159" s="468"/>
      <c r="FBM159" s="468"/>
      <c r="FBN159" s="468"/>
      <c r="FBO159" s="468"/>
      <c r="FBP159" s="468"/>
      <c r="FBQ159" s="468"/>
      <c r="FBR159" s="468"/>
      <c r="FBS159" s="468"/>
      <c r="FBT159" s="468"/>
      <c r="FBU159" s="468"/>
      <c r="FBV159" s="468"/>
      <c r="FBW159" s="468"/>
      <c r="FBX159" s="468"/>
      <c r="FBY159" s="468"/>
      <c r="FBZ159" s="468"/>
      <c r="FCA159" s="468"/>
      <c r="FCB159" s="468"/>
      <c r="FCC159" s="468"/>
      <c r="FCD159" s="468"/>
      <c r="FCE159" s="468"/>
      <c r="FCF159" s="468"/>
      <c r="FCG159" s="468"/>
      <c r="FCH159" s="468"/>
      <c r="FCI159" s="468"/>
      <c r="FCJ159" s="468"/>
      <c r="FCK159" s="468"/>
      <c r="FCL159" s="468"/>
      <c r="FCM159" s="468"/>
      <c r="FCN159" s="468"/>
      <c r="FCO159" s="468"/>
      <c r="FCP159" s="468"/>
      <c r="FCQ159" s="468"/>
      <c r="FCR159" s="468"/>
      <c r="FCS159" s="468"/>
      <c r="FCT159" s="468"/>
      <c r="FCU159" s="468"/>
      <c r="FCV159" s="468"/>
      <c r="FCW159" s="468"/>
      <c r="FCX159" s="468"/>
      <c r="FCY159" s="468"/>
      <c r="FCZ159" s="468"/>
      <c r="FDA159" s="468"/>
      <c r="FDB159" s="468"/>
      <c r="FDC159" s="468"/>
      <c r="FDD159" s="468"/>
      <c r="FDE159" s="468"/>
      <c r="FDF159" s="468"/>
      <c r="FDG159" s="468"/>
      <c r="FDH159" s="468"/>
      <c r="FDI159" s="468"/>
      <c r="FDJ159" s="468"/>
      <c r="FDK159" s="468"/>
      <c r="FDL159" s="468"/>
      <c r="FDM159" s="468"/>
      <c r="FDN159" s="468"/>
      <c r="FDO159" s="468"/>
      <c r="FDP159" s="468"/>
      <c r="FDQ159" s="468"/>
      <c r="FDR159" s="468"/>
      <c r="FDS159" s="468"/>
      <c r="FDT159" s="468"/>
      <c r="FDU159" s="468"/>
      <c r="FDV159" s="468"/>
      <c r="FDW159" s="468"/>
      <c r="FDX159" s="468"/>
      <c r="FDY159" s="468"/>
      <c r="FDZ159" s="468"/>
      <c r="FEA159" s="468"/>
      <c r="FEB159" s="468"/>
      <c r="FEC159" s="468"/>
      <c r="FED159" s="468"/>
      <c r="FEE159" s="468"/>
      <c r="FEF159" s="468"/>
      <c r="FEG159" s="468"/>
      <c r="FEH159" s="468"/>
      <c r="FEI159" s="468"/>
      <c r="FEJ159" s="468"/>
      <c r="FEK159" s="468"/>
      <c r="FEL159" s="468"/>
      <c r="FEM159" s="468"/>
      <c r="FEN159" s="468"/>
      <c r="FEO159" s="468"/>
      <c r="FEP159" s="468"/>
      <c r="FEQ159" s="468"/>
      <c r="FER159" s="468"/>
      <c r="FES159" s="468"/>
      <c r="FET159" s="468"/>
      <c r="FEU159" s="468"/>
      <c r="FEV159" s="468"/>
      <c r="FEW159" s="468"/>
      <c r="FEX159" s="468"/>
      <c r="FEY159" s="468"/>
      <c r="FEZ159" s="468"/>
      <c r="FFA159" s="468"/>
      <c r="FFB159" s="468"/>
      <c r="FFC159" s="468"/>
      <c r="FFD159" s="468"/>
      <c r="FFE159" s="468"/>
      <c r="FFF159" s="468"/>
      <c r="FFG159" s="468"/>
      <c r="FFH159" s="468"/>
      <c r="FFI159" s="468"/>
      <c r="FFJ159" s="468"/>
      <c r="FFK159" s="468"/>
      <c r="FFL159" s="468"/>
      <c r="FFM159" s="468"/>
      <c r="FFN159" s="468"/>
      <c r="FFO159" s="468"/>
      <c r="FFP159" s="468"/>
      <c r="FFQ159" s="468"/>
      <c r="FFR159" s="468"/>
      <c r="FFS159" s="468"/>
      <c r="FFT159" s="468"/>
      <c r="FFU159" s="468"/>
      <c r="FFV159" s="468"/>
      <c r="FFW159" s="468"/>
      <c r="FFX159" s="468"/>
      <c r="FFY159" s="468"/>
      <c r="FFZ159" s="468"/>
      <c r="FGA159" s="468"/>
      <c r="FGB159" s="468"/>
      <c r="FGC159" s="468"/>
      <c r="FGD159" s="468"/>
      <c r="FGE159" s="468"/>
      <c r="FGF159" s="468"/>
      <c r="FGG159" s="468"/>
      <c r="FGH159" s="468"/>
      <c r="FGI159" s="468"/>
      <c r="FGJ159" s="468"/>
      <c r="FGK159" s="468"/>
      <c r="FGL159" s="468"/>
      <c r="FGM159" s="468"/>
      <c r="FGN159" s="468"/>
      <c r="FGO159" s="468"/>
      <c r="FGP159" s="468"/>
      <c r="FGQ159" s="468"/>
      <c r="FGR159" s="468"/>
      <c r="FGS159" s="468"/>
      <c r="FGT159" s="468"/>
      <c r="FGU159" s="468"/>
      <c r="FGV159" s="468"/>
      <c r="FGW159" s="468"/>
      <c r="FGX159" s="468"/>
      <c r="FGY159" s="468"/>
      <c r="FGZ159" s="468"/>
      <c r="FHA159" s="468"/>
      <c r="FHB159" s="468"/>
      <c r="FHC159" s="468"/>
      <c r="FHD159" s="468"/>
      <c r="FHE159" s="468"/>
      <c r="FHF159" s="468"/>
      <c r="FHG159" s="468"/>
      <c r="FHH159" s="468"/>
      <c r="FHI159" s="468"/>
      <c r="FHJ159" s="468"/>
      <c r="FHK159" s="468"/>
      <c r="FHL159" s="468"/>
      <c r="FHM159" s="468"/>
      <c r="FHN159" s="468"/>
      <c r="FHO159" s="468"/>
      <c r="FHP159" s="468"/>
      <c r="FHQ159" s="468"/>
      <c r="FHR159" s="468"/>
      <c r="FHS159" s="468"/>
      <c r="FHT159" s="468"/>
      <c r="FHU159" s="468"/>
      <c r="FHV159" s="468"/>
      <c r="FHW159" s="468"/>
      <c r="FHX159" s="468"/>
      <c r="FHY159" s="468"/>
      <c r="FHZ159" s="468"/>
      <c r="FIA159" s="468"/>
      <c r="FIB159" s="468"/>
      <c r="FIC159" s="468"/>
      <c r="FID159" s="468"/>
      <c r="FIE159" s="468"/>
      <c r="FIF159" s="468"/>
      <c r="FIG159" s="468"/>
      <c r="FIH159" s="468"/>
      <c r="FII159" s="468"/>
      <c r="FIJ159" s="468"/>
      <c r="FIK159" s="468"/>
      <c r="FIL159" s="468"/>
      <c r="FIM159" s="468"/>
      <c r="FIN159" s="468"/>
      <c r="FIO159" s="468"/>
      <c r="FIP159" s="468"/>
      <c r="FIQ159" s="468"/>
      <c r="FIR159" s="468"/>
      <c r="FIS159" s="468"/>
      <c r="FIT159" s="468"/>
      <c r="FIU159" s="468"/>
      <c r="FIV159" s="468"/>
      <c r="FIW159" s="468"/>
      <c r="FIX159" s="468"/>
      <c r="FIY159" s="468"/>
      <c r="FIZ159" s="468"/>
      <c r="FJA159" s="468"/>
      <c r="FJB159" s="468"/>
      <c r="FJC159" s="468"/>
      <c r="FJD159" s="468"/>
      <c r="FJE159" s="468"/>
      <c r="FJF159" s="468"/>
      <c r="FJG159" s="468"/>
      <c r="FJH159" s="468"/>
      <c r="FJI159" s="468"/>
      <c r="FJJ159" s="468"/>
      <c r="FJK159" s="468"/>
      <c r="FJL159" s="468"/>
      <c r="FJM159" s="468"/>
      <c r="FJN159" s="468"/>
      <c r="FJO159" s="468"/>
      <c r="FJP159" s="468"/>
      <c r="FJQ159" s="468"/>
      <c r="FJR159" s="468"/>
      <c r="FJS159" s="468"/>
      <c r="FJT159" s="468"/>
      <c r="FJU159" s="468"/>
      <c r="FJV159" s="468"/>
      <c r="FJW159" s="468"/>
      <c r="FJX159" s="468"/>
      <c r="FJY159" s="468"/>
      <c r="FJZ159" s="468"/>
      <c r="FKA159" s="468"/>
      <c r="FKB159" s="468"/>
      <c r="FKC159" s="468"/>
      <c r="FKD159" s="468"/>
      <c r="FKE159" s="468"/>
      <c r="FKF159" s="468"/>
      <c r="FKG159" s="468"/>
      <c r="FKH159" s="468"/>
      <c r="FKI159" s="468"/>
      <c r="FKJ159" s="468"/>
      <c r="FKK159" s="468"/>
      <c r="FKL159" s="468"/>
      <c r="FKM159" s="468"/>
      <c r="FKN159" s="468"/>
      <c r="FKO159" s="468"/>
      <c r="FKP159" s="468"/>
      <c r="FKQ159" s="468"/>
      <c r="FKR159" s="468"/>
      <c r="FKS159" s="468"/>
      <c r="FKT159" s="468"/>
      <c r="FKU159" s="468"/>
      <c r="FKV159" s="468"/>
      <c r="FKW159" s="468"/>
      <c r="FKX159" s="468"/>
      <c r="FKY159" s="468"/>
      <c r="FKZ159" s="468"/>
      <c r="FLA159" s="468"/>
      <c r="FLB159" s="468"/>
      <c r="FLC159" s="468"/>
      <c r="FLD159" s="468"/>
      <c r="FLE159" s="468"/>
      <c r="FLF159" s="468"/>
      <c r="FLG159" s="468"/>
      <c r="FLH159" s="468"/>
      <c r="FLI159" s="468"/>
      <c r="FLJ159" s="468"/>
      <c r="FLK159" s="468"/>
      <c r="FLL159" s="468"/>
      <c r="FLM159" s="468"/>
      <c r="FLN159" s="468"/>
      <c r="FLO159" s="468"/>
      <c r="FLP159" s="468"/>
      <c r="FLQ159" s="468"/>
      <c r="FLR159" s="468"/>
      <c r="FLS159" s="468"/>
      <c r="FLT159" s="468"/>
      <c r="FLU159" s="468"/>
      <c r="FLV159" s="468"/>
      <c r="FLW159" s="468"/>
      <c r="FLX159" s="468"/>
      <c r="FLY159" s="468"/>
      <c r="FLZ159" s="468"/>
      <c r="FMA159" s="468"/>
      <c r="FMB159" s="468"/>
      <c r="FMC159" s="468"/>
      <c r="FMD159" s="468"/>
      <c r="FME159" s="468"/>
      <c r="FMF159" s="468"/>
      <c r="FMG159" s="468"/>
      <c r="FMH159" s="468"/>
      <c r="FMI159" s="468"/>
      <c r="FMJ159" s="468"/>
      <c r="FMK159" s="468"/>
      <c r="FML159" s="468"/>
      <c r="FMM159" s="468"/>
      <c r="FMN159" s="468"/>
      <c r="FMO159" s="468"/>
      <c r="FMP159" s="468"/>
      <c r="FMQ159" s="468"/>
      <c r="FMR159" s="468"/>
      <c r="FMS159" s="468"/>
      <c r="FMT159" s="468"/>
      <c r="FMU159" s="468"/>
      <c r="FMV159" s="468"/>
      <c r="FMW159" s="468"/>
      <c r="FMX159" s="468"/>
      <c r="FMY159" s="468"/>
      <c r="FMZ159" s="468"/>
      <c r="FNA159" s="468"/>
      <c r="FNB159" s="468"/>
      <c r="FNC159" s="468"/>
      <c r="FND159" s="468"/>
      <c r="FNE159" s="468"/>
      <c r="FNF159" s="468"/>
      <c r="FNG159" s="468"/>
      <c r="FNH159" s="468"/>
      <c r="FNI159" s="468"/>
      <c r="FNJ159" s="468"/>
      <c r="FNK159" s="468"/>
      <c r="FNL159" s="468"/>
      <c r="FNM159" s="468"/>
      <c r="FNN159" s="468"/>
      <c r="FNO159" s="468"/>
      <c r="FNP159" s="468"/>
      <c r="FNQ159" s="468"/>
      <c r="FNR159" s="468"/>
      <c r="FNS159" s="468"/>
      <c r="FNT159" s="468"/>
      <c r="FNU159" s="468"/>
      <c r="FNV159" s="468"/>
      <c r="FNW159" s="468"/>
      <c r="FNX159" s="468"/>
      <c r="FNY159" s="468"/>
      <c r="FNZ159" s="468"/>
      <c r="FOA159" s="468"/>
      <c r="FOB159" s="468"/>
      <c r="FOC159" s="468"/>
      <c r="FOD159" s="468"/>
      <c r="FOE159" s="468"/>
      <c r="FOF159" s="468"/>
      <c r="FOG159" s="468"/>
      <c r="FOH159" s="468"/>
      <c r="FOI159" s="468"/>
      <c r="FOJ159" s="468"/>
      <c r="FOK159" s="468"/>
      <c r="FOL159" s="468"/>
      <c r="FOM159" s="468"/>
      <c r="FON159" s="468"/>
      <c r="FOO159" s="468"/>
      <c r="FOP159" s="468"/>
      <c r="FOQ159" s="468"/>
      <c r="FOR159" s="468"/>
      <c r="FOS159" s="468"/>
      <c r="FOT159" s="468"/>
      <c r="FOU159" s="468"/>
      <c r="FOV159" s="468"/>
      <c r="FOW159" s="468"/>
      <c r="FOX159" s="468"/>
      <c r="FOY159" s="468"/>
      <c r="FOZ159" s="468"/>
      <c r="FPA159" s="468"/>
      <c r="FPB159" s="468"/>
      <c r="FPC159" s="468"/>
      <c r="FPD159" s="468"/>
      <c r="FPE159" s="468"/>
      <c r="FPF159" s="468"/>
      <c r="FPG159" s="468"/>
      <c r="FPH159" s="468"/>
      <c r="FPI159" s="468"/>
      <c r="FPJ159" s="468"/>
      <c r="FPK159" s="468"/>
      <c r="FPL159" s="468"/>
      <c r="FPM159" s="468"/>
      <c r="FPN159" s="468"/>
      <c r="FPO159" s="468"/>
      <c r="FPP159" s="468"/>
      <c r="FPQ159" s="468"/>
      <c r="FPR159" s="468"/>
      <c r="FPS159" s="468"/>
      <c r="FPT159" s="468"/>
      <c r="FPU159" s="468"/>
      <c r="FPV159" s="468"/>
      <c r="FPW159" s="468"/>
      <c r="FPX159" s="468"/>
      <c r="FPY159" s="468"/>
      <c r="FPZ159" s="468"/>
      <c r="FQA159" s="468"/>
      <c r="FQB159" s="468"/>
      <c r="FQC159" s="468"/>
      <c r="FQD159" s="468"/>
      <c r="FQE159" s="468"/>
      <c r="FQF159" s="468"/>
      <c r="FQG159" s="468"/>
      <c r="FQH159" s="468"/>
      <c r="FQI159" s="468"/>
      <c r="FQJ159" s="468"/>
      <c r="FQK159" s="468"/>
      <c r="FQL159" s="468"/>
      <c r="FQM159" s="468"/>
      <c r="FQN159" s="468"/>
      <c r="FQO159" s="468"/>
      <c r="FQP159" s="468"/>
      <c r="FQQ159" s="468"/>
      <c r="FQR159" s="468"/>
      <c r="FQS159" s="468"/>
      <c r="FQT159" s="468"/>
      <c r="FQU159" s="468"/>
      <c r="FQV159" s="468"/>
      <c r="FQW159" s="468"/>
      <c r="FQX159" s="468"/>
      <c r="FQY159" s="468"/>
      <c r="FQZ159" s="468"/>
      <c r="FRA159" s="468"/>
      <c r="FRB159" s="468"/>
      <c r="FRC159" s="468"/>
      <c r="FRD159" s="468"/>
      <c r="FRE159" s="468"/>
      <c r="FRF159" s="468"/>
      <c r="FRG159" s="468"/>
      <c r="FRH159" s="468"/>
      <c r="FRI159" s="468"/>
      <c r="FRJ159" s="468"/>
      <c r="FRK159" s="468"/>
      <c r="FRL159" s="468"/>
      <c r="FRM159" s="468"/>
      <c r="FRN159" s="468"/>
      <c r="FRO159" s="468"/>
      <c r="FRP159" s="468"/>
      <c r="FRQ159" s="468"/>
      <c r="FRR159" s="468"/>
      <c r="FRS159" s="468"/>
      <c r="FRT159" s="468"/>
      <c r="FRU159" s="468"/>
      <c r="FRV159" s="468"/>
      <c r="FRW159" s="468"/>
      <c r="FRX159" s="468"/>
      <c r="FRY159" s="468"/>
      <c r="FRZ159" s="468"/>
      <c r="FSA159" s="468"/>
      <c r="FSB159" s="468"/>
      <c r="FSC159" s="468"/>
      <c r="FSD159" s="468"/>
      <c r="FSE159" s="468"/>
      <c r="FSF159" s="468"/>
      <c r="FSG159" s="468"/>
      <c r="FSH159" s="468"/>
      <c r="FSI159" s="468"/>
      <c r="FSJ159" s="468"/>
      <c r="FSK159" s="468"/>
      <c r="FSL159" s="468"/>
      <c r="FSM159" s="468"/>
      <c r="FSN159" s="468"/>
      <c r="FSO159" s="468"/>
      <c r="FSP159" s="468"/>
      <c r="FSQ159" s="468"/>
      <c r="FSR159" s="468"/>
      <c r="FSS159" s="468"/>
      <c r="FST159" s="468"/>
      <c r="FSU159" s="468"/>
      <c r="FSV159" s="468"/>
      <c r="FSW159" s="468"/>
      <c r="FSX159" s="468"/>
      <c r="FSY159" s="468"/>
      <c r="FSZ159" s="468"/>
      <c r="FTA159" s="468"/>
      <c r="FTB159" s="468"/>
      <c r="FTC159" s="468"/>
      <c r="FTD159" s="468"/>
      <c r="FTE159" s="468"/>
      <c r="FTF159" s="468"/>
      <c r="FTG159" s="468"/>
      <c r="FTH159" s="468"/>
      <c r="FTI159" s="468"/>
      <c r="FTJ159" s="468"/>
      <c r="FTK159" s="468"/>
      <c r="FTL159" s="468"/>
      <c r="FTM159" s="468"/>
      <c r="FTN159" s="468"/>
      <c r="FTO159" s="468"/>
      <c r="FTP159" s="468"/>
      <c r="FTQ159" s="468"/>
      <c r="FTR159" s="468"/>
      <c r="FTS159" s="468"/>
      <c r="FTT159" s="468"/>
      <c r="FTU159" s="468"/>
      <c r="FTV159" s="468"/>
      <c r="FTW159" s="468"/>
      <c r="FTX159" s="468"/>
      <c r="FTY159" s="468"/>
      <c r="FTZ159" s="468"/>
      <c r="FUA159" s="468"/>
      <c r="FUB159" s="468"/>
      <c r="FUC159" s="468"/>
      <c r="FUD159" s="468"/>
      <c r="FUE159" s="468"/>
      <c r="FUF159" s="468"/>
      <c r="FUG159" s="468"/>
      <c r="FUH159" s="468"/>
      <c r="FUI159" s="468"/>
      <c r="FUJ159" s="468"/>
      <c r="FUK159" s="468"/>
      <c r="FUL159" s="468"/>
      <c r="FUM159" s="468"/>
      <c r="FUN159" s="468"/>
      <c r="FUO159" s="468"/>
      <c r="FUP159" s="468"/>
      <c r="FUQ159" s="468"/>
      <c r="FUR159" s="468"/>
      <c r="FUS159" s="468"/>
      <c r="FUT159" s="468"/>
      <c r="FUU159" s="468"/>
      <c r="FUV159" s="468"/>
      <c r="FUW159" s="468"/>
      <c r="FUX159" s="468"/>
      <c r="FUY159" s="468"/>
      <c r="FUZ159" s="468"/>
      <c r="FVA159" s="468"/>
      <c r="FVB159" s="468"/>
      <c r="FVC159" s="468"/>
      <c r="FVD159" s="468"/>
      <c r="FVE159" s="468"/>
      <c r="FVF159" s="468"/>
      <c r="FVG159" s="468"/>
      <c r="FVH159" s="468"/>
      <c r="FVI159" s="468"/>
      <c r="FVJ159" s="468"/>
      <c r="FVK159" s="468"/>
      <c r="FVL159" s="468"/>
      <c r="FVM159" s="468"/>
      <c r="FVN159" s="468"/>
      <c r="FVO159" s="468"/>
      <c r="FVP159" s="468"/>
      <c r="FVQ159" s="468"/>
      <c r="FVR159" s="468"/>
      <c r="FVS159" s="468"/>
      <c r="FVT159" s="468"/>
      <c r="FVU159" s="468"/>
      <c r="FVV159" s="468"/>
      <c r="FVW159" s="468"/>
      <c r="FVX159" s="468"/>
      <c r="FVY159" s="468"/>
      <c r="FVZ159" s="468"/>
      <c r="FWA159" s="468"/>
      <c r="FWB159" s="468"/>
      <c r="FWC159" s="468"/>
      <c r="FWD159" s="468"/>
      <c r="FWE159" s="468"/>
      <c r="FWF159" s="468"/>
      <c r="FWG159" s="468"/>
      <c r="FWH159" s="468"/>
      <c r="FWI159" s="468"/>
      <c r="FWJ159" s="468"/>
      <c r="FWK159" s="468"/>
      <c r="FWL159" s="468"/>
      <c r="FWM159" s="468"/>
      <c r="FWN159" s="468"/>
      <c r="FWO159" s="468"/>
      <c r="FWP159" s="468"/>
      <c r="FWQ159" s="468"/>
      <c r="FWR159" s="468"/>
      <c r="FWS159" s="468"/>
      <c r="FWT159" s="468"/>
      <c r="FWU159" s="468"/>
      <c r="FWV159" s="468"/>
      <c r="FWW159" s="468"/>
      <c r="FWX159" s="468"/>
      <c r="FWY159" s="468"/>
      <c r="FWZ159" s="468"/>
      <c r="FXA159" s="468"/>
      <c r="FXB159" s="468"/>
      <c r="FXC159" s="468"/>
      <c r="FXD159" s="468"/>
      <c r="FXE159" s="468"/>
      <c r="FXF159" s="468"/>
      <c r="FXG159" s="468"/>
      <c r="FXH159" s="468"/>
      <c r="FXI159" s="468"/>
      <c r="FXJ159" s="468"/>
      <c r="FXK159" s="468"/>
      <c r="FXL159" s="468"/>
      <c r="FXM159" s="468"/>
      <c r="FXN159" s="468"/>
      <c r="FXO159" s="468"/>
      <c r="FXP159" s="468"/>
      <c r="FXQ159" s="468"/>
      <c r="FXR159" s="468"/>
      <c r="FXS159" s="468"/>
      <c r="FXT159" s="468"/>
      <c r="FXU159" s="468"/>
      <c r="FXV159" s="468"/>
      <c r="FXW159" s="468"/>
      <c r="FXX159" s="468"/>
      <c r="FXY159" s="468"/>
      <c r="FXZ159" s="468"/>
      <c r="FYA159" s="468"/>
      <c r="FYB159" s="468"/>
      <c r="FYC159" s="468"/>
      <c r="FYD159" s="468"/>
      <c r="FYE159" s="468"/>
      <c r="FYF159" s="468"/>
      <c r="FYG159" s="468"/>
      <c r="FYH159" s="468"/>
      <c r="FYI159" s="468"/>
      <c r="FYJ159" s="468"/>
      <c r="FYK159" s="468"/>
      <c r="FYL159" s="468"/>
      <c r="FYM159" s="468"/>
      <c r="FYN159" s="468"/>
      <c r="FYO159" s="468"/>
      <c r="FYP159" s="468"/>
      <c r="FYQ159" s="468"/>
      <c r="FYR159" s="468"/>
      <c r="FYS159" s="468"/>
      <c r="FYT159" s="468"/>
      <c r="FYU159" s="468"/>
      <c r="FYV159" s="468"/>
      <c r="FYW159" s="468"/>
      <c r="FYX159" s="468"/>
      <c r="FYY159" s="468"/>
      <c r="FYZ159" s="468"/>
      <c r="FZA159" s="468"/>
      <c r="FZB159" s="468"/>
      <c r="FZC159" s="468"/>
      <c r="FZD159" s="468"/>
      <c r="FZE159" s="468"/>
      <c r="FZF159" s="468"/>
      <c r="FZG159" s="468"/>
      <c r="FZH159" s="468"/>
      <c r="FZI159" s="468"/>
      <c r="FZJ159" s="468"/>
      <c r="FZK159" s="468"/>
      <c r="FZL159" s="468"/>
      <c r="FZM159" s="468"/>
      <c r="FZN159" s="468"/>
      <c r="FZO159" s="468"/>
      <c r="FZP159" s="468"/>
      <c r="FZQ159" s="468"/>
      <c r="FZR159" s="468"/>
      <c r="FZS159" s="468"/>
      <c r="FZT159" s="468"/>
      <c r="FZU159" s="468"/>
      <c r="FZV159" s="468"/>
      <c r="FZW159" s="468"/>
      <c r="FZX159" s="468"/>
      <c r="FZY159" s="468"/>
      <c r="FZZ159" s="468"/>
      <c r="GAA159" s="468"/>
      <c r="GAB159" s="468"/>
      <c r="GAC159" s="468"/>
      <c r="GAD159" s="468"/>
      <c r="GAE159" s="468"/>
      <c r="GAF159" s="468"/>
      <c r="GAG159" s="468"/>
      <c r="GAH159" s="468"/>
      <c r="GAI159" s="468"/>
      <c r="GAJ159" s="468"/>
      <c r="GAK159" s="468"/>
      <c r="GAL159" s="468"/>
      <c r="GAM159" s="468"/>
      <c r="GAN159" s="468"/>
      <c r="GAO159" s="468"/>
      <c r="GAP159" s="468"/>
      <c r="GAQ159" s="468"/>
      <c r="GAR159" s="468"/>
      <c r="GAS159" s="468"/>
      <c r="GAT159" s="468"/>
      <c r="GAU159" s="468"/>
      <c r="GAV159" s="468"/>
      <c r="GAW159" s="468"/>
      <c r="GAX159" s="468"/>
      <c r="GAY159" s="468"/>
      <c r="GAZ159" s="468"/>
      <c r="GBA159" s="468"/>
      <c r="GBB159" s="468"/>
      <c r="GBC159" s="468"/>
      <c r="GBD159" s="468"/>
      <c r="GBE159" s="468"/>
      <c r="GBF159" s="468"/>
      <c r="GBG159" s="468"/>
      <c r="GBH159" s="468"/>
      <c r="GBI159" s="468"/>
      <c r="GBJ159" s="468"/>
      <c r="GBK159" s="468"/>
      <c r="GBL159" s="468"/>
      <c r="GBM159" s="468"/>
      <c r="GBN159" s="468"/>
      <c r="GBO159" s="468"/>
      <c r="GBP159" s="468"/>
      <c r="GBQ159" s="468"/>
      <c r="GBR159" s="468"/>
      <c r="GBS159" s="468"/>
      <c r="GBT159" s="468"/>
      <c r="GBU159" s="468"/>
      <c r="GBV159" s="468"/>
      <c r="GBW159" s="468"/>
      <c r="GBX159" s="468"/>
      <c r="GBY159" s="468"/>
      <c r="GBZ159" s="468"/>
      <c r="GCA159" s="468"/>
      <c r="GCB159" s="468"/>
      <c r="GCC159" s="468"/>
      <c r="GCD159" s="468"/>
      <c r="GCE159" s="468"/>
      <c r="GCF159" s="468"/>
      <c r="GCG159" s="468"/>
      <c r="GCH159" s="468"/>
      <c r="GCI159" s="468"/>
      <c r="GCJ159" s="468"/>
      <c r="GCK159" s="468"/>
      <c r="GCL159" s="468"/>
      <c r="GCM159" s="468"/>
      <c r="GCN159" s="468"/>
      <c r="GCO159" s="468"/>
      <c r="GCP159" s="468"/>
      <c r="GCQ159" s="468"/>
      <c r="GCR159" s="468"/>
      <c r="GCS159" s="468"/>
      <c r="GCT159" s="468"/>
      <c r="GCU159" s="468"/>
      <c r="GCV159" s="468"/>
      <c r="GCW159" s="468"/>
      <c r="GCX159" s="468"/>
      <c r="GCY159" s="468"/>
      <c r="GCZ159" s="468"/>
      <c r="GDA159" s="468"/>
      <c r="GDB159" s="468"/>
      <c r="GDC159" s="468"/>
      <c r="GDD159" s="468"/>
      <c r="GDE159" s="468"/>
      <c r="GDF159" s="468"/>
      <c r="GDG159" s="468"/>
      <c r="GDH159" s="468"/>
      <c r="GDI159" s="468"/>
      <c r="GDJ159" s="468"/>
      <c r="GDK159" s="468"/>
      <c r="GDL159" s="468"/>
      <c r="GDM159" s="468"/>
      <c r="GDN159" s="468"/>
      <c r="GDO159" s="468"/>
      <c r="GDP159" s="468"/>
      <c r="GDQ159" s="468"/>
      <c r="GDR159" s="468"/>
      <c r="GDS159" s="468"/>
      <c r="GDT159" s="468"/>
      <c r="GDU159" s="468"/>
      <c r="GDV159" s="468"/>
      <c r="GDW159" s="468"/>
      <c r="GDX159" s="468"/>
      <c r="GDY159" s="468"/>
      <c r="GDZ159" s="468"/>
      <c r="GEA159" s="468"/>
      <c r="GEB159" s="468"/>
      <c r="GEC159" s="468"/>
      <c r="GED159" s="468"/>
      <c r="GEE159" s="468"/>
      <c r="GEF159" s="468"/>
      <c r="GEG159" s="468"/>
      <c r="GEH159" s="468"/>
      <c r="GEI159" s="468"/>
      <c r="GEJ159" s="468"/>
      <c r="GEK159" s="468"/>
      <c r="GEL159" s="468"/>
      <c r="GEM159" s="468"/>
      <c r="GEN159" s="468"/>
      <c r="GEO159" s="468"/>
      <c r="GEP159" s="468"/>
      <c r="GEQ159" s="468"/>
      <c r="GER159" s="468"/>
      <c r="GES159" s="468"/>
      <c r="GET159" s="468"/>
      <c r="GEU159" s="468"/>
      <c r="GEV159" s="468"/>
      <c r="GEW159" s="468"/>
      <c r="GEX159" s="468"/>
      <c r="GEY159" s="468"/>
      <c r="GEZ159" s="468"/>
      <c r="GFA159" s="468"/>
      <c r="GFB159" s="468"/>
      <c r="GFC159" s="468"/>
      <c r="GFD159" s="468"/>
      <c r="GFE159" s="468"/>
      <c r="GFF159" s="468"/>
      <c r="GFG159" s="468"/>
      <c r="GFH159" s="468"/>
      <c r="GFI159" s="468"/>
      <c r="GFJ159" s="468"/>
      <c r="GFK159" s="468"/>
      <c r="GFL159" s="468"/>
      <c r="GFM159" s="468"/>
      <c r="GFN159" s="468"/>
      <c r="GFO159" s="468"/>
      <c r="GFP159" s="468"/>
      <c r="GFQ159" s="468"/>
      <c r="GFR159" s="468"/>
      <c r="GFS159" s="468"/>
      <c r="GFT159" s="468"/>
      <c r="GFU159" s="468"/>
      <c r="GFV159" s="468"/>
      <c r="GFW159" s="468"/>
      <c r="GFX159" s="468"/>
      <c r="GFY159" s="468"/>
      <c r="GFZ159" s="468"/>
      <c r="GGA159" s="468"/>
      <c r="GGB159" s="468"/>
      <c r="GGC159" s="468"/>
      <c r="GGD159" s="468"/>
      <c r="GGE159" s="468"/>
      <c r="GGF159" s="468"/>
      <c r="GGG159" s="468"/>
      <c r="GGH159" s="468"/>
      <c r="GGI159" s="468"/>
      <c r="GGJ159" s="468"/>
      <c r="GGK159" s="468"/>
      <c r="GGL159" s="468"/>
      <c r="GGM159" s="468"/>
      <c r="GGN159" s="468"/>
      <c r="GGO159" s="468"/>
      <c r="GGP159" s="468"/>
      <c r="GGQ159" s="468"/>
      <c r="GGR159" s="468"/>
      <c r="GGS159" s="468"/>
      <c r="GGT159" s="468"/>
      <c r="GGU159" s="468"/>
      <c r="GGV159" s="468"/>
      <c r="GGW159" s="468"/>
      <c r="GGX159" s="468"/>
      <c r="GGY159" s="468"/>
      <c r="GGZ159" s="468"/>
      <c r="GHA159" s="468"/>
      <c r="GHB159" s="468"/>
      <c r="GHC159" s="468"/>
      <c r="GHD159" s="468"/>
      <c r="GHE159" s="468"/>
      <c r="GHF159" s="468"/>
      <c r="GHG159" s="468"/>
      <c r="GHH159" s="468"/>
      <c r="GHI159" s="468"/>
      <c r="GHJ159" s="468"/>
      <c r="GHK159" s="468"/>
      <c r="GHL159" s="468"/>
      <c r="GHM159" s="468"/>
      <c r="GHN159" s="468"/>
      <c r="GHO159" s="468"/>
      <c r="GHP159" s="468"/>
      <c r="GHQ159" s="468"/>
      <c r="GHR159" s="468"/>
      <c r="GHS159" s="468"/>
      <c r="GHT159" s="468"/>
      <c r="GHU159" s="468"/>
      <c r="GHV159" s="468"/>
      <c r="GHW159" s="468"/>
      <c r="GHX159" s="468"/>
      <c r="GHY159" s="468"/>
      <c r="GHZ159" s="468"/>
      <c r="GIA159" s="468"/>
      <c r="GIB159" s="468"/>
      <c r="GIC159" s="468"/>
      <c r="GID159" s="468"/>
      <c r="GIE159" s="468"/>
      <c r="GIF159" s="468"/>
      <c r="GIG159" s="468"/>
      <c r="GIH159" s="468"/>
      <c r="GII159" s="468"/>
      <c r="GIJ159" s="468"/>
      <c r="GIK159" s="468"/>
      <c r="GIL159" s="468"/>
      <c r="GIM159" s="468"/>
      <c r="GIN159" s="468"/>
      <c r="GIO159" s="468"/>
      <c r="GIP159" s="468"/>
      <c r="GIQ159" s="468"/>
      <c r="GIR159" s="468"/>
      <c r="GIS159" s="468"/>
      <c r="GIT159" s="468"/>
      <c r="GIU159" s="468"/>
      <c r="GIV159" s="468"/>
      <c r="GIW159" s="468"/>
      <c r="GIX159" s="468"/>
      <c r="GIY159" s="468"/>
      <c r="GIZ159" s="468"/>
      <c r="GJA159" s="468"/>
      <c r="GJB159" s="468"/>
      <c r="GJC159" s="468"/>
      <c r="GJD159" s="468"/>
      <c r="GJE159" s="468"/>
      <c r="GJF159" s="468"/>
      <c r="GJG159" s="468"/>
      <c r="GJH159" s="468"/>
      <c r="GJI159" s="468"/>
      <c r="GJJ159" s="468"/>
      <c r="GJK159" s="468"/>
      <c r="GJL159" s="468"/>
      <c r="GJM159" s="468"/>
      <c r="GJN159" s="468"/>
      <c r="GJO159" s="468"/>
      <c r="GJP159" s="468"/>
      <c r="GJQ159" s="468"/>
      <c r="GJR159" s="468"/>
      <c r="GJS159" s="468"/>
      <c r="GJT159" s="468"/>
      <c r="GJU159" s="468"/>
      <c r="GJV159" s="468"/>
      <c r="GJW159" s="468"/>
      <c r="GJX159" s="468"/>
      <c r="GJY159" s="468"/>
      <c r="GJZ159" s="468"/>
      <c r="GKA159" s="468"/>
      <c r="GKB159" s="468"/>
      <c r="GKC159" s="468"/>
      <c r="GKD159" s="468"/>
      <c r="GKE159" s="468"/>
      <c r="GKF159" s="468"/>
      <c r="GKG159" s="468"/>
      <c r="GKH159" s="468"/>
      <c r="GKI159" s="468"/>
      <c r="GKJ159" s="468"/>
      <c r="GKK159" s="468"/>
      <c r="GKL159" s="468"/>
      <c r="GKM159" s="468"/>
      <c r="GKN159" s="468"/>
      <c r="GKO159" s="468"/>
      <c r="GKP159" s="468"/>
      <c r="GKQ159" s="468"/>
      <c r="GKR159" s="468"/>
      <c r="GKS159" s="468"/>
      <c r="GKT159" s="468"/>
      <c r="GKU159" s="468"/>
      <c r="GKV159" s="468"/>
      <c r="GKW159" s="468"/>
      <c r="GKX159" s="468"/>
      <c r="GKY159" s="468"/>
      <c r="GKZ159" s="468"/>
      <c r="GLA159" s="468"/>
      <c r="GLB159" s="468"/>
      <c r="GLC159" s="468"/>
      <c r="GLD159" s="468"/>
      <c r="GLE159" s="468"/>
      <c r="GLF159" s="468"/>
      <c r="GLG159" s="468"/>
      <c r="GLH159" s="468"/>
      <c r="GLI159" s="468"/>
      <c r="GLJ159" s="468"/>
      <c r="GLK159" s="468"/>
      <c r="GLL159" s="468"/>
      <c r="GLM159" s="468"/>
      <c r="GLN159" s="468"/>
      <c r="GLO159" s="468"/>
      <c r="GLP159" s="468"/>
      <c r="GLQ159" s="468"/>
      <c r="GLR159" s="468"/>
      <c r="GLS159" s="468"/>
      <c r="GLT159" s="468"/>
      <c r="GLU159" s="468"/>
      <c r="GLV159" s="468"/>
      <c r="GLW159" s="468"/>
      <c r="GLX159" s="468"/>
      <c r="GLY159" s="468"/>
      <c r="GLZ159" s="468"/>
      <c r="GMA159" s="468"/>
      <c r="GMB159" s="468"/>
      <c r="GMC159" s="468"/>
      <c r="GMD159" s="468"/>
      <c r="GME159" s="468"/>
      <c r="GMF159" s="468"/>
      <c r="GMG159" s="468"/>
      <c r="GMH159" s="468"/>
      <c r="GMI159" s="468"/>
      <c r="GMJ159" s="468"/>
      <c r="GMK159" s="468"/>
      <c r="GML159" s="468"/>
      <c r="GMM159" s="468"/>
      <c r="GMN159" s="468"/>
      <c r="GMO159" s="468"/>
      <c r="GMP159" s="468"/>
      <c r="GMQ159" s="468"/>
      <c r="GMR159" s="468"/>
      <c r="GMS159" s="468"/>
      <c r="GMT159" s="468"/>
      <c r="GMU159" s="468"/>
      <c r="GMV159" s="468"/>
      <c r="GMW159" s="468"/>
      <c r="GMX159" s="468"/>
      <c r="GMY159" s="468"/>
      <c r="GMZ159" s="468"/>
      <c r="GNA159" s="468"/>
      <c r="GNB159" s="468"/>
      <c r="GNC159" s="468"/>
      <c r="GND159" s="468"/>
      <c r="GNE159" s="468"/>
      <c r="GNF159" s="468"/>
      <c r="GNG159" s="468"/>
      <c r="GNH159" s="468"/>
      <c r="GNI159" s="468"/>
      <c r="GNJ159" s="468"/>
      <c r="GNK159" s="468"/>
      <c r="GNL159" s="468"/>
      <c r="GNM159" s="468"/>
      <c r="GNN159" s="468"/>
      <c r="GNO159" s="468"/>
      <c r="GNP159" s="468"/>
      <c r="GNQ159" s="468"/>
      <c r="GNR159" s="468"/>
      <c r="GNS159" s="468"/>
      <c r="GNT159" s="468"/>
      <c r="GNU159" s="468"/>
      <c r="GNV159" s="468"/>
      <c r="GNW159" s="468"/>
      <c r="GNX159" s="468"/>
      <c r="GNY159" s="468"/>
      <c r="GNZ159" s="468"/>
      <c r="GOA159" s="468"/>
      <c r="GOB159" s="468"/>
      <c r="GOC159" s="468"/>
      <c r="GOD159" s="468"/>
      <c r="GOE159" s="468"/>
      <c r="GOF159" s="468"/>
      <c r="GOG159" s="468"/>
      <c r="GOH159" s="468"/>
      <c r="GOI159" s="468"/>
      <c r="GOJ159" s="468"/>
      <c r="GOK159" s="468"/>
      <c r="GOL159" s="468"/>
      <c r="GOM159" s="468"/>
      <c r="GON159" s="468"/>
      <c r="GOO159" s="468"/>
      <c r="GOP159" s="468"/>
      <c r="GOQ159" s="468"/>
      <c r="GOR159" s="468"/>
      <c r="GOS159" s="468"/>
      <c r="GOT159" s="468"/>
      <c r="GOU159" s="468"/>
      <c r="GOV159" s="468"/>
      <c r="GOW159" s="468"/>
      <c r="GOX159" s="468"/>
      <c r="GOY159" s="468"/>
      <c r="GOZ159" s="468"/>
      <c r="GPA159" s="468"/>
      <c r="GPB159" s="468"/>
      <c r="GPC159" s="468"/>
      <c r="GPD159" s="468"/>
      <c r="GPE159" s="468"/>
      <c r="GPF159" s="468"/>
      <c r="GPG159" s="468"/>
      <c r="GPH159" s="468"/>
      <c r="GPI159" s="468"/>
      <c r="GPJ159" s="468"/>
      <c r="GPK159" s="468"/>
      <c r="GPL159" s="468"/>
      <c r="GPM159" s="468"/>
      <c r="GPN159" s="468"/>
      <c r="GPO159" s="468"/>
      <c r="GPP159" s="468"/>
      <c r="GPQ159" s="468"/>
      <c r="GPR159" s="468"/>
      <c r="GPS159" s="468"/>
      <c r="GPT159" s="468"/>
      <c r="GPU159" s="468"/>
      <c r="GPV159" s="468"/>
      <c r="GPW159" s="468"/>
      <c r="GPX159" s="468"/>
      <c r="GPY159" s="468"/>
      <c r="GPZ159" s="468"/>
      <c r="GQA159" s="468"/>
      <c r="GQB159" s="468"/>
      <c r="GQC159" s="468"/>
      <c r="GQD159" s="468"/>
      <c r="GQE159" s="468"/>
      <c r="GQF159" s="468"/>
      <c r="GQG159" s="468"/>
      <c r="GQH159" s="468"/>
      <c r="GQI159" s="468"/>
      <c r="GQJ159" s="468"/>
      <c r="GQK159" s="468"/>
      <c r="GQL159" s="468"/>
      <c r="GQM159" s="468"/>
      <c r="GQN159" s="468"/>
      <c r="GQO159" s="468"/>
      <c r="GQP159" s="468"/>
      <c r="GQQ159" s="468"/>
      <c r="GQR159" s="468"/>
      <c r="GQS159" s="468"/>
      <c r="GQT159" s="468"/>
      <c r="GQU159" s="468"/>
      <c r="GQV159" s="468"/>
      <c r="GQW159" s="468"/>
      <c r="GQX159" s="468"/>
      <c r="GQY159" s="468"/>
      <c r="GQZ159" s="468"/>
      <c r="GRA159" s="468"/>
      <c r="GRB159" s="468"/>
      <c r="GRC159" s="468"/>
      <c r="GRD159" s="468"/>
      <c r="GRE159" s="468"/>
      <c r="GRF159" s="468"/>
      <c r="GRG159" s="468"/>
      <c r="GRH159" s="468"/>
      <c r="GRI159" s="468"/>
      <c r="GRJ159" s="468"/>
      <c r="GRK159" s="468"/>
      <c r="GRL159" s="468"/>
      <c r="GRM159" s="468"/>
      <c r="GRN159" s="468"/>
      <c r="GRO159" s="468"/>
      <c r="GRP159" s="468"/>
      <c r="GRQ159" s="468"/>
      <c r="GRR159" s="468"/>
      <c r="GRS159" s="468"/>
      <c r="GRT159" s="468"/>
      <c r="GRU159" s="468"/>
      <c r="GRV159" s="468"/>
      <c r="GRW159" s="468"/>
      <c r="GRX159" s="468"/>
      <c r="GRY159" s="468"/>
      <c r="GRZ159" s="468"/>
      <c r="GSA159" s="468"/>
      <c r="GSB159" s="468"/>
      <c r="GSC159" s="468"/>
      <c r="GSD159" s="468"/>
      <c r="GSE159" s="468"/>
      <c r="GSF159" s="468"/>
      <c r="GSG159" s="468"/>
      <c r="GSH159" s="468"/>
      <c r="GSI159" s="468"/>
      <c r="GSJ159" s="468"/>
      <c r="GSK159" s="468"/>
      <c r="GSL159" s="468"/>
      <c r="GSM159" s="468"/>
      <c r="GSN159" s="468"/>
      <c r="GSO159" s="468"/>
      <c r="GSP159" s="468"/>
      <c r="GSQ159" s="468"/>
      <c r="GSR159" s="468"/>
      <c r="GSS159" s="468"/>
      <c r="GST159" s="468"/>
      <c r="GSU159" s="468"/>
      <c r="GSV159" s="468"/>
      <c r="GSW159" s="468"/>
      <c r="GSX159" s="468"/>
      <c r="GSY159" s="468"/>
      <c r="GSZ159" s="468"/>
      <c r="GTA159" s="468"/>
      <c r="GTB159" s="468"/>
      <c r="GTC159" s="468"/>
      <c r="GTD159" s="468"/>
      <c r="GTE159" s="468"/>
      <c r="GTF159" s="468"/>
      <c r="GTG159" s="468"/>
      <c r="GTH159" s="468"/>
      <c r="GTI159" s="468"/>
      <c r="GTJ159" s="468"/>
      <c r="GTK159" s="468"/>
      <c r="GTL159" s="468"/>
      <c r="GTM159" s="468"/>
      <c r="GTN159" s="468"/>
      <c r="GTO159" s="468"/>
      <c r="GTP159" s="468"/>
      <c r="GTQ159" s="468"/>
      <c r="GTR159" s="468"/>
      <c r="GTS159" s="468"/>
      <c r="GTT159" s="468"/>
      <c r="GTU159" s="468"/>
      <c r="GTV159" s="468"/>
      <c r="GTW159" s="468"/>
      <c r="GTX159" s="468"/>
      <c r="GTY159" s="468"/>
      <c r="GTZ159" s="468"/>
      <c r="GUA159" s="468"/>
      <c r="GUB159" s="468"/>
      <c r="GUC159" s="468"/>
      <c r="GUD159" s="468"/>
      <c r="GUE159" s="468"/>
      <c r="GUF159" s="468"/>
      <c r="GUG159" s="468"/>
      <c r="GUH159" s="468"/>
      <c r="GUI159" s="468"/>
      <c r="GUJ159" s="468"/>
      <c r="GUK159" s="468"/>
      <c r="GUL159" s="468"/>
      <c r="GUM159" s="468"/>
      <c r="GUN159" s="468"/>
      <c r="GUO159" s="468"/>
      <c r="GUP159" s="468"/>
      <c r="GUQ159" s="468"/>
      <c r="GUR159" s="468"/>
      <c r="GUS159" s="468"/>
      <c r="GUT159" s="468"/>
      <c r="GUU159" s="468"/>
      <c r="GUV159" s="468"/>
      <c r="GUW159" s="468"/>
      <c r="GUX159" s="468"/>
      <c r="GUY159" s="468"/>
      <c r="GUZ159" s="468"/>
      <c r="GVA159" s="468"/>
      <c r="GVB159" s="468"/>
      <c r="GVC159" s="468"/>
      <c r="GVD159" s="468"/>
      <c r="GVE159" s="468"/>
      <c r="GVF159" s="468"/>
      <c r="GVG159" s="468"/>
      <c r="GVH159" s="468"/>
      <c r="GVI159" s="468"/>
      <c r="GVJ159" s="468"/>
      <c r="GVK159" s="468"/>
      <c r="GVL159" s="468"/>
      <c r="GVM159" s="468"/>
      <c r="GVN159" s="468"/>
      <c r="GVO159" s="468"/>
      <c r="GVP159" s="468"/>
      <c r="GVQ159" s="468"/>
      <c r="GVR159" s="468"/>
      <c r="GVS159" s="468"/>
      <c r="GVT159" s="468"/>
      <c r="GVU159" s="468"/>
      <c r="GVV159" s="468"/>
      <c r="GVW159" s="468"/>
      <c r="GVX159" s="468"/>
      <c r="GVY159" s="468"/>
      <c r="GVZ159" s="468"/>
      <c r="GWA159" s="468"/>
      <c r="GWB159" s="468"/>
      <c r="GWC159" s="468"/>
      <c r="GWD159" s="468"/>
      <c r="GWE159" s="468"/>
      <c r="GWF159" s="468"/>
      <c r="GWG159" s="468"/>
      <c r="GWH159" s="468"/>
      <c r="GWI159" s="468"/>
      <c r="GWJ159" s="468"/>
      <c r="GWK159" s="468"/>
      <c r="GWL159" s="468"/>
      <c r="GWM159" s="468"/>
      <c r="GWN159" s="468"/>
      <c r="GWO159" s="468"/>
      <c r="GWP159" s="468"/>
      <c r="GWQ159" s="468"/>
      <c r="GWR159" s="468"/>
      <c r="GWS159" s="468"/>
      <c r="GWT159" s="468"/>
      <c r="GWU159" s="468"/>
      <c r="GWV159" s="468"/>
      <c r="GWW159" s="468"/>
      <c r="GWX159" s="468"/>
      <c r="GWY159" s="468"/>
      <c r="GWZ159" s="468"/>
      <c r="GXA159" s="468"/>
      <c r="GXB159" s="468"/>
      <c r="GXC159" s="468"/>
      <c r="GXD159" s="468"/>
      <c r="GXE159" s="468"/>
      <c r="GXF159" s="468"/>
      <c r="GXG159" s="468"/>
      <c r="GXH159" s="468"/>
      <c r="GXI159" s="468"/>
      <c r="GXJ159" s="468"/>
      <c r="GXK159" s="468"/>
      <c r="GXL159" s="468"/>
      <c r="GXM159" s="468"/>
      <c r="GXN159" s="468"/>
      <c r="GXO159" s="468"/>
      <c r="GXP159" s="468"/>
      <c r="GXQ159" s="468"/>
      <c r="GXR159" s="468"/>
      <c r="GXS159" s="468"/>
      <c r="GXT159" s="468"/>
      <c r="GXU159" s="468"/>
      <c r="GXV159" s="468"/>
      <c r="GXW159" s="468"/>
      <c r="GXX159" s="468"/>
      <c r="GXY159" s="468"/>
      <c r="GXZ159" s="468"/>
      <c r="GYA159" s="468"/>
      <c r="GYB159" s="468"/>
      <c r="GYC159" s="468"/>
      <c r="GYD159" s="468"/>
      <c r="GYE159" s="468"/>
      <c r="GYF159" s="468"/>
      <c r="GYG159" s="468"/>
      <c r="GYH159" s="468"/>
      <c r="GYI159" s="468"/>
      <c r="GYJ159" s="468"/>
      <c r="GYK159" s="468"/>
      <c r="GYL159" s="468"/>
      <c r="GYM159" s="468"/>
      <c r="GYN159" s="468"/>
      <c r="GYO159" s="468"/>
      <c r="GYP159" s="468"/>
      <c r="GYQ159" s="468"/>
      <c r="GYR159" s="468"/>
      <c r="GYS159" s="468"/>
      <c r="GYT159" s="468"/>
      <c r="GYU159" s="468"/>
      <c r="GYV159" s="468"/>
      <c r="GYW159" s="468"/>
      <c r="GYX159" s="468"/>
      <c r="GYY159" s="468"/>
      <c r="GYZ159" s="468"/>
      <c r="GZA159" s="468"/>
      <c r="GZB159" s="468"/>
      <c r="GZC159" s="468"/>
      <c r="GZD159" s="468"/>
      <c r="GZE159" s="468"/>
      <c r="GZF159" s="468"/>
      <c r="GZG159" s="468"/>
      <c r="GZH159" s="468"/>
      <c r="GZI159" s="468"/>
      <c r="GZJ159" s="468"/>
      <c r="GZK159" s="468"/>
      <c r="GZL159" s="468"/>
      <c r="GZM159" s="468"/>
      <c r="GZN159" s="468"/>
      <c r="GZO159" s="468"/>
      <c r="GZP159" s="468"/>
      <c r="GZQ159" s="468"/>
      <c r="GZR159" s="468"/>
      <c r="GZS159" s="468"/>
      <c r="GZT159" s="468"/>
      <c r="GZU159" s="468"/>
      <c r="GZV159" s="468"/>
      <c r="GZW159" s="468"/>
      <c r="GZX159" s="468"/>
      <c r="GZY159" s="468"/>
      <c r="GZZ159" s="468"/>
      <c r="HAA159" s="468"/>
      <c r="HAB159" s="468"/>
      <c r="HAC159" s="468"/>
      <c r="HAD159" s="468"/>
      <c r="HAE159" s="468"/>
      <c r="HAF159" s="468"/>
      <c r="HAG159" s="468"/>
      <c r="HAH159" s="468"/>
      <c r="HAI159" s="468"/>
      <c r="HAJ159" s="468"/>
      <c r="HAK159" s="468"/>
      <c r="HAL159" s="468"/>
      <c r="HAM159" s="468"/>
      <c r="HAN159" s="468"/>
      <c r="HAO159" s="468"/>
      <c r="HAP159" s="468"/>
      <c r="HAQ159" s="468"/>
      <c r="HAR159" s="468"/>
      <c r="HAS159" s="468"/>
      <c r="HAT159" s="468"/>
      <c r="HAU159" s="468"/>
      <c r="HAV159" s="468"/>
      <c r="HAW159" s="468"/>
      <c r="HAX159" s="468"/>
      <c r="HAY159" s="468"/>
      <c r="HAZ159" s="468"/>
      <c r="HBA159" s="468"/>
      <c r="HBB159" s="468"/>
      <c r="HBC159" s="468"/>
      <c r="HBD159" s="468"/>
      <c r="HBE159" s="468"/>
      <c r="HBF159" s="468"/>
      <c r="HBG159" s="468"/>
      <c r="HBH159" s="468"/>
      <c r="HBI159" s="468"/>
      <c r="HBJ159" s="468"/>
      <c r="HBK159" s="468"/>
      <c r="HBL159" s="468"/>
      <c r="HBM159" s="468"/>
      <c r="HBN159" s="468"/>
      <c r="HBO159" s="468"/>
      <c r="HBP159" s="468"/>
      <c r="HBQ159" s="468"/>
      <c r="HBR159" s="468"/>
      <c r="HBS159" s="468"/>
      <c r="HBT159" s="468"/>
      <c r="HBU159" s="468"/>
      <c r="HBV159" s="468"/>
      <c r="HBW159" s="468"/>
      <c r="HBX159" s="468"/>
      <c r="HBY159" s="468"/>
      <c r="HBZ159" s="468"/>
      <c r="HCA159" s="468"/>
      <c r="HCB159" s="468"/>
      <c r="HCC159" s="468"/>
      <c r="HCD159" s="468"/>
      <c r="HCE159" s="468"/>
      <c r="HCF159" s="468"/>
      <c r="HCG159" s="468"/>
      <c r="HCH159" s="468"/>
      <c r="HCI159" s="468"/>
      <c r="HCJ159" s="468"/>
      <c r="HCK159" s="468"/>
      <c r="HCL159" s="468"/>
      <c r="HCM159" s="468"/>
      <c r="HCN159" s="468"/>
      <c r="HCO159" s="468"/>
      <c r="HCP159" s="468"/>
      <c r="HCQ159" s="468"/>
      <c r="HCR159" s="468"/>
      <c r="HCS159" s="468"/>
      <c r="HCT159" s="468"/>
      <c r="HCU159" s="468"/>
      <c r="HCV159" s="468"/>
      <c r="HCW159" s="468"/>
      <c r="HCX159" s="468"/>
      <c r="HCY159" s="468"/>
      <c r="HCZ159" s="468"/>
      <c r="HDA159" s="468"/>
      <c r="HDB159" s="468"/>
      <c r="HDC159" s="468"/>
      <c r="HDD159" s="468"/>
      <c r="HDE159" s="468"/>
      <c r="HDF159" s="468"/>
      <c r="HDG159" s="468"/>
      <c r="HDH159" s="468"/>
      <c r="HDI159" s="468"/>
      <c r="HDJ159" s="468"/>
      <c r="HDK159" s="468"/>
      <c r="HDL159" s="468"/>
      <c r="HDM159" s="468"/>
      <c r="HDN159" s="468"/>
      <c r="HDO159" s="468"/>
      <c r="HDP159" s="468"/>
      <c r="HDQ159" s="468"/>
      <c r="HDR159" s="468"/>
      <c r="HDS159" s="468"/>
      <c r="HDT159" s="468"/>
      <c r="HDU159" s="468"/>
      <c r="HDV159" s="468"/>
      <c r="HDW159" s="468"/>
      <c r="HDX159" s="468"/>
      <c r="HDY159" s="468"/>
      <c r="HDZ159" s="468"/>
      <c r="HEA159" s="468"/>
      <c r="HEB159" s="468"/>
      <c r="HEC159" s="468"/>
      <c r="HED159" s="468"/>
      <c r="HEE159" s="468"/>
      <c r="HEF159" s="468"/>
      <c r="HEG159" s="468"/>
      <c r="HEH159" s="468"/>
      <c r="HEI159" s="468"/>
      <c r="HEJ159" s="468"/>
      <c r="HEK159" s="468"/>
      <c r="HEL159" s="468"/>
      <c r="HEM159" s="468"/>
      <c r="HEN159" s="468"/>
      <c r="HEO159" s="468"/>
      <c r="HEP159" s="468"/>
      <c r="HEQ159" s="468"/>
      <c r="HER159" s="468"/>
      <c r="HES159" s="468"/>
      <c r="HET159" s="468"/>
      <c r="HEU159" s="468"/>
      <c r="HEV159" s="468"/>
      <c r="HEW159" s="468"/>
      <c r="HEX159" s="468"/>
      <c r="HEY159" s="468"/>
      <c r="HEZ159" s="468"/>
      <c r="HFA159" s="468"/>
      <c r="HFB159" s="468"/>
      <c r="HFC159" s="468"/>
      <c r="HFD159" s="468"/>
      <c r="HFE159" s="468"/>
      <c r="HFF159" s="468"/>
      <c r="HFG159" s="468"/>
      <c r="HFH159" s="468"/>
      <c r="HFI159" s="468"/>
      <c r="HFJ159" s="468"/>
      <c r="HFK159" s="468"/>
      <c r="HFL159" s="468"/>
      <c r="HFM159" s="468"/>
      <c r="HFN159" s="468"/>
      <c r="HFO159" s="468"/>
      <c r="HFP159" s="468"/>
      <c r="HFQ159" s="468"/>
      <c r="HFR159" s="468"/>
      <c r="HFS159" s="468"/>
      <c r="HFT159" s="468"/>
      <c r="HFU159" s="468"/>
      <c r="HFV159" s="468"/>
      <c r="HFW159" s="468"/>
      <c r="HFX159" s="468"/>
      <c r="HFY159" s="468"/>
      <c r="HFZ159" s="468"/>
      <c r="HGA159" s="468"/>
      <c r="HGB159" s="468"/>
      <c r="HGC159" s="468"/>
      <c r="HGD159" s="468"/>
      <c r="HGE159" s="468"/>
      <c r="HGF159" s="468"/>
      <c r="HGG159" s="468"/>
      <c r="HGH159" s="468"/>
      <c r="HGI159" s="468"/>
      <c r="HGJ159" s="468"/>
      <c r="HGK159" s="468"/>
      <c r="HGL159" s="468"/>
      <c r="HGM159" s="468"/>
      <c r="HGN159" s="468"/>
      <c r="HGO159" s="468"/>
      <c r="HGP159" s="468"/>
      <c r="HGQ159" s="468"/>
      <c r="HGR159" s="468"/>
      <c r="HGS159" s="468"/>
      <c r="HGT159" s="468"/>
      <c r="HGU159" s="468"/>
      <c r="HGV159" s="468"/>
      <c r="HGW159" s="468"/>
      <c r="HGX159" s="468"/>
      <c r="HGY159" s="468"/>
      <c r="HGZ159" s="468"/>
      <c r="HHA159" s="468"/>
      <c r="HHB159" s="468"/>
      <c r="HHC159" s="468"/>
      <c r="HHD159" s="468"/>
      <c r="HHE159" s="468"/>
      <c r="HHF159" s="468"/>
      <c r="HHG159" s="468"/>
      <c r="HHH159" s="468"/>
      <c r="HHI159" s="468"/>
      <c r="HHJ159" s="468"/>
      <c r="HHK159" s="468"/>
      <c r="HHL159" s="468"/>
      <c r="HHM159" s="468"/>
      <c r="HHN159" s="468"/>
      <c r="HHO159" s="468"/>
      <c r="HHP159" s="468"/>
      <c r="HHQ159" s="468"/>
      <c r="HHR159" s="468"/>
      <c r="HHS159" s="468"/>
      <c r="HHT159" s="468"/>
      <c r="HHU159" s="468"/>
      <c r="HHV159" s="468"/>
      <c r="HHW159" s="468"/>
      <c r="HHX159" s="468"/>
      <c r="HHY159" s="468"/>
      <c r="HHZ159" s="468"/>
      <c r="HIA159" s="468"/>
      <c r="HIB159" s="468"/>
      <c r="HIC159" s="468"/>
      <c r="HID159" s="468"/>
      <c r="HIE159" s="468"/>
      <c r="HIF159" s="468"/>
      <c r="HIG159" s="468"/>
      <c r="HIH159" s="468"/>
      <c r="HII159" s="468"/>
      <c r="HIJ159" s="468"/>
      <c r="HIK159" s="468"/>
      <c r="HIL159" s="468"/>
      <c r="HIM159" s="468"/>
      <c r="HIN159" s="468"/>
      <c r="HIO159" s="468"/>
      <c r="HIP159" s="468"/>
      <c r="HIQ159" s="468"/>
      <c r="HIR159" s="468"/>
      <c r="HIS159" s="468"/>
      <c r="HIT159" s="468"/>
      <c r="HIU159" s="468"/>
      <c r="HIV159" s="468"/>
      <c r="HIW159" s="468"/>
      <c r="HIX159" s="468"/>
      <c r="HIY159" s="468"/>
      <c r="HIZ159" s="468"/>
      <c r="HJA159" s="468"/>
      <c r="HJB159" s="468"/>
      <c r="HJC159" s="468"/>
      <c r="HJD159" s="468"/>
      <c r="HJE159" s="468"/>
      <c r="HJF159" s="468"/>
      <c r="HJG159" s="468"/>
      <c r="HJH159" s="468"/>
      <c r="HJI159" s="468"/>
      <c r="HJJ159" s="468"/>
      <c r="HJK159" s="468"/>
      <c r="HJL159" s="468"/>
      <c r="HJM159" s="468"/>
      <c r="HJN159" s="468"/>
      <c r="HJO159" s="468"/>
      <c r="HJP159" s="468"/>
      <c r="HJQ159" s="468"/>
      <c r="HJR159" s="468"/>
      <c r="HJS159" s="468"/>
      <c r="HJT159" s="468"/>
      <c r="HJU159" s="468"/>
      <c r="HJV159" s="468"/>
      <c r="HJW159" s="468"/>
      <c r="HJX159" s="468"/>
      <c r="HJY159" s="468"/>
      <c r="HJZ159" s="468"/>
      <c r="HKA159" s="468"/>
      <c r="HKB159" s="468"/>
      <c r="HKC159" s="468"/>
      <c r="HKD159" s="468"/>
      <c r="HKE159" s="468"/>
      <c r="HKF159" s="468"/>
      <c r="HKG159" s="468"/>
      <c r="HKH159" s="468"/>
      <c r="HKI159" s="468"/>
      <c r="HKJ159" s="468"/>
      <c r="HKK159" s="468"/>
      <c r="HKL159" s="468"/>
      <c r="HKM159" s="468"/>
      <c r="HKN159" s="468"/>
      <c r="HKO159" s="468"/>
      <c r="HKP159" s="468"/>
      <c r="HKQ159" s="468"/>
      <c r="HKR159" s="468"/>
      <c r="HKS159" s="468"/>
      <c r="HKT159" s="468"/>
      <c r="HKU159" s="468"/>
      <c r="HKV159" s="468"/>
      <c r="HKW159" s="468"/>
      <c r="HKX159" s="468"/>
      <c r="HKY159" s="468"/>
      <c r="HKZ159" s="468"/>
      <c r="HLA159" s="468"/>
      <c r="HLB159" s="468"/>
      <c r="HLC159" s="468"/>
      <c r="HLD159" s="468"/>
      <c r="HLE159" s="468"/>
      <c r="HLF159" s="468"/>
      <c r="HLG159" s="468"/>
      <c r="HLH159" s="468"/>
      <c r="HLI159" s="468"/>
      <c r="HLJ159" s="468"/>
      <c r="HLK159" s="468"/>
      <c r="HLL159" s="468"/>
      <c r="HLM159" s="468"/>
      <c r="HLN159" s="468"/>
      <c r="HLO159" s="468"/>
      <c r="HLP159" s="468"/>
      <c r="HLQ159" s="468"/>
      <c r="HLR159" s="468"/>
      <c r="HLS159" s="468"/>
      <c r="HLT159" s="468"/>
      <c r="HLU159" s="468"/>
      <c r="HLV159" s="468"/>
      <c r="HLW159" s="468"/>
      <c r="HLX159" s="468"/>
      <c r="HLY159" s="468"/>
      <c r="HLZ159" s="468"/>
      <c r="HMA159" s="468"/>
      <c r="HMB159" s="468"/>
      <c r="HMC159" s="468"/>
      <c r="HMD159" s="468"/>
      <c r="HME159" s="468"/>
      <c r="HMF159" s="468"/>
      <c r="HMG159" s="468"/>
      <c r="HMH159" s="468"/>
      <c r="HMI159" s="468"/>
      <c r="HMJ159" s="468"/>
      <c r="HMK159" s="468"/>
      <c r="HML159" s="468"/>
      <c r="HMM159" s="468"/>
      <c r="HMN159" s="468"/>
      <c r="HMO159" s="468"/>
      <c r="HMP159" s="468"/>
      <c r="HMQ159" s="468"/>
      <c r="HMR159" s="468"/>
      <c r="HMS159" s="468"/>
      <c r="HMT159" s="468"/>
      <c r="HMU159" s="468"/>
      <c r="HMV159" s="468"/>
      <c r="HMW159" s="468"/>
      <c r="HMX159" s="468"/>
      <c r="HMY159" s="468"/>
      <c r="HMZ159" s="468"/>
      <c r="HNA159" s="468"/>
      <c r="HNB159" s="468"/>
      <c r="HNC159" s="468"/>
      <c r="HND159" s="468"/>
      <c r="HNE159" s="468"/>
      <c r="HNF159" s="468"/>
      <c r="HNG159" s="468"/>
      <c r="HNH159" s="468"/>
      <c r="HNI159" s="468"/>
      <c r="HNJ159" s="468"/>
      <c r="HNK159" s="468"/>
      <c r="HNL159" s="468"/>
      <c r="HNM159" s="468"/>
      <c r="HNN159" s="468"/>
      <c r="HNO159" s="468"/>
      <c r="HNP159" s="468"/>
      <c r="HNQ159" s="468"/>
      <c r="HNR159" s="468"/>
      <c r="HNS159" s="468"/>
      <c r="HNT159" s="468"/>
      <c r="HNU159" s="468"/>
      <c r="HNV159" s="468"/>
      <c r="HNW159" s="468"/>
      <c r="HNX159" s="468"/>
      <c r="HNY159" s="468"/>
      <c r="HNZ159" s="468"/>
      <c r="HOA159" s="468"/>
      <c r="HOB159" s="468"/>
      <c r="HOC159" s="468"/>
      <c r="HOD159" s="468"/>
      <c r="HOE159" s="468"/>
      <c r="HOF159" s="468"/>
      <c r="HOG159" s="468"/>
      <c r="HOH159" s="468"/>
      <c r="HOI159" s="468"/>
      <c r="HOJ159" s="468"/>
      <c r="HOK159" s="468"/>
      <c r="HOL159" s="468"/>
      <c r="HOM159" s="468"/>
      <c r="HON159" s="468"/>
      <c r="HOO159" s="468"/>
      <c r="HOP159" s="468"/>
      <c r="HOQ159" s="468"/>
      <c r="HOR159" s="468"/>
      <c r="HOS159" s="468"/>
      <c r="HOT159" s="468"/>
      <c r="HOU159" s="468"/>
      <c r="HOV159" s="468"/>
      <c r="HOW159" s="468"/>
      <c r="HOX159" s="468"/>
      <c r="HOY159" s="468"/>
      <c r="HOZ159" s="468"/>
      <c r="HPA159" s="468"/>
      <c r="HPB159" s="468"/>
      <c r="HPC159" s="468"/>
      <c r="HPD159" s="468"/>
      <c r="HPE159" s="468"/>
      <c r="HPF159" s="468"/>
      <c r="HPG159" s="468"/>
      <c r="HPH159" s="468"/>
      <c r="HPI159" s="468"/>
      <c r="HPJ159" s="468"/>
      <c r="HPK159" s="468"/>
      <c r="HPL159" s="468"/>
      <c r="HPM159" s="468"/>
      <c r="HPN159" s="468"/>
      <c r="HPO159" s="468"/>
      <c r="HPP159" s="468"/>
      <c r="HPQ159" s="468"/>
      <c r="HPR159" s="468"/>
      <c r="HPS159" s="468"/>
      <c r="HPT159" s="468"/>
      <c r="HPU159" s="468"/>
      <c r="HPV159" s="468"/>
      <c r="HPW159" s="468"/>
      <c r="HPX159" s="468"/>
      <c r="HPY159" s="468"/>
      <c r="HPZ159" s="468"/>
      <c r="HQA159" s="468"/>
      <c r="HQB159" s="468"/>
      <c r="HQC159" s="468"/>
      <c r="HQD159" s="468"/>
      <c r="HQE159" s="468"/>
      <c r="HQF159" s="468"/>
      <c r="HQG159" s="468"/>
      <c r="HQH159" s="468"/>
      <c r="HQI159" s="468"/>
      <c r="HQJ159" s="468"/>
      <c r="HQK159" s="468"/>
      <c r="HQL159" s="468"/>
      <c r="HQM159" s="468"/>
      <c r="HQN159" s="468"/>
      <c r="HQO159" s="468"/>
      <c r="HQP159" s="468"/>
      <c r="HQQ159" s="468"/>
      <c r="HQR159" s="468"/>
      <c r="HQS159" s="468"/>
      <c r="HQT159" s="468"/>
      <c r="HQU159" s="468"/>
      <c r="HQV159" s="468"/>
      <c r="HQW159" s="468"/>
      <c r="HQX159" s="468"/>
      <c r="HQY159" s="468"/>
      <c r="HQZ159" s="468"/>
      <c r="HRA159" s="468"/>
      <c r="HRB159" s="468"/>
      <c r="HRC159" s="468"/>
      <c r="HRD159" s="468"/>
      <c r="HRE159" s="468"/>
      <c r="HRF159" s="468"/>
      <c r="HRG159" s="468"/>
      <c r="HRH159" s="468"/>
      <c r="HRI159" s="468"/>
      <c r="HRJ159" s="468"/>
      <c r="HRK159" s="468"/>
      <c r="HRL159" s="468"/>
      <c r="HRM159" s="468"/>
      <c r="HRN159" s="468"/>
      <c r="HRO159" s="468"/>
      <c r="HRP159" s="468"/>
      <c r="HRQ159" s="468"/>
      <c r="HRR159" s="468"/>
      <c r="HRS159" s="468"/>
      <c r="HRT159" s="468"/>
      <c r="HRU159" s="468"/>
      <c r="HRV159" s="468"/>
      <c r="HRW159" s="468"/>
      <c r="HRX159" s="468"/>
      <c r="HRY159" s="468"/>
      <c r="HRZ159" s="468"/>
      <c r="HSA159" s="468"/>
      <c r="HSB159" s="468"/>
      <c r="HSC159" s="468"/>
      <c r="HSD159" s="468"/>
      <c r="HSE159" s="468"/>
      <c r="HSF159" s="468"/>
      <c r="HSG159" s="468"/>
      <c r="HSH159" s="468"/>
      <c r="HSI159" s="468"/>
      <c r="HSJ159" s="468"/>
      <c r="HSK159" s="468"/>
      <c r="HSL159" s="468"/>
      <c r="HSM159" s="468"/>
      <c r="HSN159" s="468"/>
      <c r="HSO159" s="468"/>
      <c r="HSP159" s="468"/>
      <c r="HSQ159" s="468"/>
      <c r="HSR159" s="468"/>
      <c r="HSS159" s="468"/>
      <c r="HST159" s="468"/>
      <c r="HSU159" s="468"/>
      <c r="HSV159" s="468"/>
      <c r="HSW159" s="468"/>
      <c r="HSX159" s="468"/>
      <c r="HSY159" s="468"/>
      <c r="HSZ159" s="468"/>
      <c r="HTA159" s="468"/>
      <c r="HTB159" s="468"/>
      <c r="HTC159" s="468"/>
      <c r="HTD159" s="468"/>
      <c r="HTE159" s="468"/>
      <c r="HTF159" s="468"/>
      <c r="HTG159" s="468"/>
      <c r="HTH159" s="468"/>
      <c r="HTI159" s="468"/>
      <c r="HTJ159" s="468"/>
      <c r="HTK159" s="468"/>
      <c r="HTL159" s="468"/>
      <c r="HTM159" s="468"/>
      <c r="HTN159" s="468"/>
      <c r="HTO159" s="468"/>
      <c r="HTP159" s="468"/>
      <c r="HTQ159" s="468"/>
      <c r="HTR159" s="468"/>
      <c r="HTS159" s="468"/>
      <c r="HTT159" s="468"/>
      <c r="HTU159" s="468"/>
      <c r="HTV159" s="468"/>
      <c r="HTW159" s="468"/>
      <c r="HTX159" s="468"/>
      <c r="HTY159" s="468"/>
      <c r="HTZ159" s="468"/>
      <c r="HUA159" s="468"/>
      <c r="HUB159" s="468"/>
      <c r="HUC159" s="468"/>
      <c r="HUD159" s="468"/>
      <c r="HUE159" s="468"/>
      <c r="HUF159" s="468"/>
      <c r="HUG159" s="468"/>
      <c r="HUH159" s="468"/>
      <c r="HUI159" s="468"/>
      <c r="HUJ159" s="468"/>
      <c r="HUK159" s="468"/>
      <c r="HUL159" s="468"/>
      <c r="HUM159" s="468"/>
      <c r="HUN159" s="468"/>
      <c r="HUO159" s="468"/>
      <c r="HUP159" s="468"/>
      <c r="HUQ159" s="468"/>
      <c r="HUR159" s="468"/>
      <c r="HUS159" s="468"/>
      <c r="HUT159" s="468"/>
      <c r="HUU159" s="468"/>
      <c r="HUV159" s="468"/>
      <c r="HUW159" s="468"/>
      <c r="HUX159" s="468"/>
      <c r="HUY159" s="468"/>
      <c r="HUZ159" s="468"/>
      <c r="HVA159" s="468"/>
      <c r="HVB159" s="468"/>
      <c r="HVC159" s="468"/>
      <c r="HVD159" s="468"/>
      <c r="HVE159" s="468"/>
      <c r="HVF159" s="468"/>
      <c r="HVG159" s="468"/>
      <c r="HVH159" s="468"/>
      <c r="HVI159" s="468"/>
      <c r="HVJ159" s="468"/>
      <c r="HVK159" s="468"/>
      <c r="HVL159" s="468"/>
      <c r="HVM159" s="468"/>
      <c r="HVN159" s="468"/>
      <c r="HVO159" s="468"/>
      <c r="HVP159" s="468"/>
      <c r="HVQ159" s="468"/>
      <c r="HVR159" s="468"/>
      <c r="HVS159" s="468"/>
      <c r="HVT159" s="468"/>
      <c r="HVU159" s="468"/>
      <c r="HVV159" s="468"/>
      <c r="HVW159" s="468"/>
      <c r="HVX159" s="468"/>
      <c r="HVY159" s="468"/>
      <c r="HVZ159" s="468"/>
      <c r="HWA159" s="468"/>
      <c r="HWB159" s="468"/>
      <c r="HWC159" s="468"/>
      <c r="HWD159" s="468"/>
      <c r="HWE159" s="468"/>
      <c r="HWF159" s="468"/>
      <c r="HWG159" s="468"/>
      <c r="HWH159" s="468"/>
      <c r="HWI159" s="468"/>
      <c r="HWJ159" s="468"/>
      <c r="HWK159" s="468"/>
      <c r="HWL159" s="468"/>
      <c r="HWM159" s="468"/>
      <c r="HWN159" s="468"/>
      <c r="HWO159" s="468"/>
      <c r="HWP159" s="468"/>
      <c r="HWQ159" s="468"/>
      <c r="HWR159" s="468"/>
      <c r="HWS159" s="468"/>
      <c r="HWT159" s="468"/>
      <c r="HWU159" s="468"/>
      <c r="HWV159" s="468"/>
      <c r="HWW159" s="468"/>
      <c r="HWX159" s="468"/>
      <c r="HWY159" s="468"/>
      <c r="HWZ159" s="468"/>
      <c r="HXA159" s="468"/>
      <c r="HXB159" s="468"/>
      <c r="HXC159" s="468"/>
      <c r="HXD159" s="468"/>
      <c r="HXE159" s="468"/>
      <c r="HXF159" s="468"/>
      <c r="HXG159" s="468"/>
      <c r="HXH159" s="468"/>
      <c r="HXI159" s="468"/>
      <c r="HXJ159" s="468"/>
      <c r="HXK159" s="468"/>
      <c r="HXL159" s="468"/>
      <c r="HXM159" s="468"/>
      <c r="HXN159" s="468"/>
      <c r="HXO159" s="468"/>
      <c r="HXP159" s="468"/>
      <c r="HXQ159" s="468"/>
      <c r="HXR159" s="468"/>
      <c r="HXS159" s="468"/>
      <c r="HXT159" s="468"/>
      <c r="HXU159" s="468"/>
      <c r="HXV159" s="468"/>
      <c r="HXW159" s="468"/>
      <c r="HXX159" s="468"/>
      <c r="HXY159" s="468"/>
      <c r="HXZ159" s="468"/>
      <c r="HYA159" s="468"/>
      <c r="HYB159" s="468"/>
      <c r="HYC159" s="468"/>
      <c r="HYD159" s="468"/>
      <c r="HYE159" s="468"/>
      <c r="HYF159" s="468"/>
      <c r="HYG159" s="468"/>
      <c r="HYH159" s="468"/>
      <c r="HYI159" s="468"/>
      <c r="HYJ159" s="468"/>
      <c r="HYK159" s="468"/>
      <c r="HYL159" s="468"/>
      <c r="HYM159" s="468"/>
      <c r="HYN159" s="468"/>
      <c r="HYO159" s="468"/>
      <c r="HYP159" s="468"/>
      <c r="HYQ159" s="468"/>
      <c r="HYR159" s="468"/>
      <c r="HYS159" s="468"/>
      <c r="HYT159" s="468"/>
      <c r="HYU159" s="468"/>
      <c r="HYV159" s="468"/>
      <c r="HYW159" s="468"/>
      <c r="HYX159" s="468"/>
      <c r="HYY159" s="468"/>
      <c r="HYZ159" s="468"/>
      <c r="HZA159" s="468"/>
      <c r="HZB159" s="468"/>
      <c r="HZC159" s="468"/>
      <c r="HZD159" s="468"/>
      <c r="HZE159" s="468"/>
      <c r="HZF159" s="468"/>
      <c r="HZG159" s="468"/>
      <c r="HZH159" s="468"/>
      <c r="HZI159" s="468"/>
      <c r="HZJ159" s="468"/>
      <c r="HZK159" s="468"/>
      <c r="HZL159" s="468"/>
      <c r="HZM159" s="468"/>
      <c r="HZN159" s="468"/>
      <c r="HZO159" s="468"/>
      <c r="HZP159" s="468"/>
      <c r="HZQ159" s="468"/>
      <c r="HZR159" s="468"/>
      <c r="HZS159" s="468"/>
      <c r="HZT159" s="468"/>
      <c r="HZU159" s="468"/>
      <c r="HZV159" s="468"/>
      <c r="HZW159" s="468"/>
      <c r="HZX159" s="468"/>
      <c r="HZY159" s="468"/>
      <c r="HZZ159" s="468"/>
      <c r="IAA159" s="468"/>
      <c r="IAB159" s="468"/>
      <c r="IAC159" s="468"/>
      <c r="IAD159" s="468"/>
      <c r="IAE159" s="468"/>
      <c r="IAF159" s="468"/>
      <c r="IAG159" s="468"/>
      <c r="IAH159" s="468"/>
      <c r="IAI159" s="468"/>
      <c r="IAJ159" s="468"/>
      <c r="IAK159" s="468"/>
      <c r="IAL159" s="468"/>
      <c r="IAM159" s="468"/>
      <c r="IAN159" s="468"/>
      <c r="IAO159" s="468"/>
      <c r="IAP159" s="468"/>
      <c r="IAQ159" s="468"/>
      <c r="IAR159" s="468"/>
      <c r="IAS159" s="468"/>
      <c r="IAT159" s="468"/>
      <c r="IAU159" s="468"/>
      <c r="IAV159" s="468"/>
      <c r="IAW159" s="468"/>
      <c r="IAX159" s="468"/>
      <c r="IAY159" s="468"/>
      <c r="IAZ159" s="468"/>
      <c r="IBA159" s="468"/>
      <c r="IBB159" s="468"/>
      <c r="IBC159" s="468"/>
      <c r="IBD159" s="468"/>
      <c r="IBE159" s="468"/>
      <c r="IBF159" s="468"/>
      <c r="IBG159" s="468"/>
      <c r="IBH159" s="468"/>
      <c r="IBI159" s="468"/>
      <c r="IBJ159" s="468"/>
      <c r="IBK159" s="468"/>
      <c r="IBL159" s="468"/>
      <c r="IBM159" s="468"/>
      <c r="IBN159" s="468"/>
      <c r="IBO159" s="468"/>
      <c r="IBP159" s="468"/>
      <c r="IBQ159" s="468"/>
      <c r="IBR159" s="468"/>
      <c r="IBS159" s="468"/>
      <c r="IBT159" s="468"/>
      <c r="IBU159" s="468"/>
      <c r="IBV159" s="468"/>
      <c r="IBW159" s="468"/>
      <c r="IBX159" s="468"/>
      <c r="IBY159" s="468"/>
      <c r="IBZ159" s="468"/>
      <c r="ICA159" s="468"/>
      <c r="ICB159" s="468"/>
      <c r="ICC159" s="468"/>
      <c r="ICD159" s="468"/>
      <c r="ICE159" s="468"/>
      <c r="ICF159" s="468"/>
      <c r="ICG159" s="468"/>
      <c r="ICH159" s="468"/>
      <c r="ICI159" s="468"/>
      <c r="ICJ159" s="468"/>
      <c r="ICK159" s="468"/>
      <c r="ICL159" s="468"/>
      <c r="ICM159" s="468"/>
      <c r="ICN159" s="468"/>
      <c r="ICO159" s="468"/>
      <c r="ICP159" s="468"/>
      <c r="ICQ159" s="468"/>
      <c r="ICR159" s="468"/>
      <c r="ICS159" s="468"/>
      <c r="ICT159" s="468"/>
      <c r="ICU159" s="468"/>
      <c r="ICV159" s="468"/>
      <c r="ICW159" s="468"/>
      <c r="ICX159" s="468"/>
      <c r="ICY159" s="468"/>
      <c r="ICZ159" s="468"/>
      <c r="IDA159" s="468"/>
      <c r="IDB159" s="468"/>
      <c r="IDC159" s="468"/>
      <c r="IDD159" s="468"/>
      <c r="IDE159" s="468"/>
      <c r="IDF159" s="468"/>
      <c r="IDG159" s="468"/>
      <c r="IDH159" s="468"/>
      <c r="IDI159" s="468"/>
      <c r="IDJ159" s="468"/>
      <c r="IDK159" s="468"/>
      <c r="IDL159" s="468"/>
      <c r="IDM159" s="468"/>
      <c r="IDN159" s="468"/>
      <c r="IDO159" s="468"/>
      <c r="IDP159" s="468"/>
      <c r="IDQ159" s="468"/>
      <c r="IDR159" s="468"/>
      <c r="IDS159" s="468"/>
      <c r="IDT159" s="468"/>
      <c r="IDU159" s="468"/>
      <c r="IDV159" s="468"/>
      <c r="IDW159" s="468"/>
      <c r="IDX159" s="468"/>
      <c r="IDY159" s="468"/>
      <c r="IDZ159" s="468"/>
      <c r="IEA159" s="468"/>
      <c r="IEB159" s="468"/>
      <c r="IEC159" s="468"/>
      <c r="IED159" s="468"/>
      <c r="IEE159" s="468"/>
      <c r="IEF159" s="468"/>
      <c r="IEG159" s="468"/>
      <c r="IEH159" s="468"/>
      <c r="IEI159" s="468"/>
      <c r="IEJ159" s="468"/>
      <c r="IEK159" s="468"/>
      <c r="IEL159" s="468"/>
      <c r="IEM159" s="468"/>
      <c r="IEN159" s="468"/>
      <c r="IEO159" s="468"/>
      <c r="IEP159" s="468"/>
      <c r="IEQ159" s="468"/>
      <c r="IER159" s="468"/>
      <c r="IES159" s="468"/>
      <c r="IET159" s="468"/>
      <c r="IEU159" s="468"/>
      <c r="IEV159" s="468"/>
      <c r="IEW159" s="468"/>
      <c r="IEX159" s="468"/>
      <c r="IEY159" s="468"/>
      <c r="IEZ159" s="468"/>
      <c r="IFA159" s="468"/>
      <c r="IFB159" s="468"/>
      <c r="IFC159" s="468"/>
      <c r="IFD159" s="468"/>
      <c r="IFE159" s="468"/>
      <c r="IFF159" s="468"/>
      <c r="IFG159" s="468"/>
      <c r="IFH159" s="468"/>
      <c r="IFI159" s="468"/>
      <c r="IFJ159" s="468"/>
      <c r="IFK159" s="468"/>
      <c r="IFL159" s="468"/>
      <c r="IFM159" s="468"/>
      <c r="IFN159" s="468"/>
      <c r="IFO159" s="468"/>
      <c r="IFP159" s="468"/>
      <c r="IFQ159" s="468"/>
      <c r="IFR159" s="468"/>
      <c r="IFS159" s="468"/>
      <c r="IFT159" s="468"/>
      <c r="IFU159" s="468"/>
      <c r="IFV159" s="468"/>
      <c r="IFW159" s="468"/>
      <c r="IFX159" s="468"/>
      <c r="IFY159" s="468"/>
      <c r="IFZ159" s="468"/>
      <c r="IGA159" s="468"/>
      <c r="IGB159" s="468"/>
      <c r="IGC159" s="468"/>
      <c r="IGD159" s="468"/>
      <c r="IGE159" s="468"/>
      <c r="IGF159" s="468"/>
      <c r="IGG159" s="468"/>
      <c r="IGH159" s="468"/>
      <c r="IGI159" s="468"/>
      <c r="IGJ159" s="468"/>
      <c r="IGK159" s="468"/>
      <c r="IGL159" s="468"/>
      <c r="IGM159" s="468"/>
      <c r="IGN159" s="468"/>
      <c r="IGO159" s="468"/>
      <c r="IGP159" s="468"/>
      <c r="IGQ159" s="468"/>
      <c r="IGR159" s="468"/>
      <c r="IGS159" s="468"/>
      <c r="IGT159" s="468"/>
      <c r="IGU159" s="468"/>
      <c r="IGV159" s="468"/>
      <c r="IGW159" s="468"/>
      <c r="IGX159" s="468"/>
      <c r="IGY159" s="468"/>
      <c r="IGZ159" s="468"/>
      <c r="IHA159" s="468"/>
      <c r="IHB159" s="468"/>
      <c r="IHC159" s="468"/>
      <c r="IHD159" s="468"/>
      <c r="IHE159" s="468"/>
      <c r="IHF159" s="468"/>
      <c r="IHG159" s="468"/>
      <c r="IHH159" s="468"/>
      <c r="IHI159" s="468"/>
      <c r="IHJ159" s="468"/>
      <c r="IHK159" s="468"/>
      <c r="IHL159" s="468"/>
      <c r="IHM159" s="468"/>
      <c r="IHN159" s="468"/>
      <c r="IHO159" s="468"/>
      <c r="IHP159" s="468"/>
      <c r="IHQ159" s="468"/>
      <c r="IHR159" s="468"/>
      <c r="IHS159" s="468"/>
      <c r="IHT159" s="468"/>
      <c r="IHU159" s="468"/>
      <c r="IHV159" s="468"/>
      <c r="IHW159" s="468"/>
      <c r="IHX159" s="468"/>
      <c r="IHY159" s="468"/>
      <c r="IHZ159" s="468"/>
      <c r="IIA159" s="468"/>
      <c r="IIB159" s="468"/>
      <c r="IIC159" s="468"/>
      <c r="IID159" s="468"/>
      <c r="IIE159" s="468"/>
      <c r="IIF159" s="468"/>
      <c r="IIG159" s="468"/>
      <c r="IIH159" s="468"/>
      <c r="III159" s="468"/>
      <c r="IIJ159" s="468"/>
      <c r="IIK159" s="468"/>
      <c r="IIL159" s="468"/>
      <c r="IIM159" s="468"/>
      <c r="IIN159" s="468"/>
      <c r="IIO159" s="468"/>
      <c r="IIP159" s="468"/>
      <c r="IIQ159" s="468"/>
      <c r="IIR159" s="468"/>
      <c r="IIS159" s="468"/>
      <c r="IIT159" s="468"/>
      <c r="IIU159" s="468"/>
      <c r="IIV159" s="468"/>
      <c r="IIW159" s="468"/>
      <c r="IIX159" s="468"/>
      <c r="IIY159" s="468"/>
      <c r="IIZ159" s="468"/>
      <c r="IJA159" s="468"/>
      <c r="IJB159" s="468"/>
      <c r="IJC159" s="468"/>
      <c r="IJD159" s="468"/>
      <c r="IJE159" s="468"/>
      <c r="IJF159" s="468"/>
      <c r="IJG159" s="468"/>
      <c r="IJH159" s="468"/>
      <c r="IJI159" s="468"/>
      <c r="IJJ159" s="468"/>
      <c r="IJK159" s="468"/>
      <c r="IJL159" s="468"/>
      <c r="IJM159" s="468"/>
      <c r="IJN159" s="468"/>
      <c r="IJO159" s="468"/>
      <c r="IJP159" s="468"/>
      <c r="IJQ159" s="468"/>
      <c r="IJR159" s="468"/>
      <c r="IJS159" s="468"/>
      <c r="IJT159" s="468"/>
      <c r="IJU159" s="468"/>
      <c r="IJV159" s="468"/>
      <c r="IJW159" s="468"/>
      <c r="IJX159" s="468"/>
      <c r="IJY159" s="468"/>
      <c r="IJZ159" s="468"/>
      <c r="IKA159" s="468"/>
      <c r="IKB159" s="468"/>
      <c r="IKC159" s="468"/>
      <c r="IKD159" s="468"/>
      <c r="IKE159" s="468"/>
      <c r="IKF159" s="468"/>
      <c r="IKG159" s="468"/>
      <c r="IKH159" s="468"/>
      <c r="IKI159" s="468"/>
      <c r="IKJ159" s="468"/>
      <c r="IKK159" s="468"/>
      <c r="IKL159" s="468"/>
      <c r="IKM159" s="468"/>
      <c r="IKN159" s="468"/>
      <c r="IKO159" s="468"/>
      <c r="IKP159" s="468"/>
      <c r="IKQ159" s="468"/>
      <c r="IKR159" s="468"/>
      <c r="IKS159" s="468"/>
      <c r="IKT159" s="468"/>
      <c r="IKU159" s="468"/>
      <c r="IKV159" s="468"/>
      <c r="IKW159" s="468"/>
      <c r="IKX159" s="468"/>
      <c r="IKY159" s="468"/>
      <c r="IKZ159" s="468"/>
      <c r="ILA159" s="468"/>
      <c r="ILB159" s="468"/>
      <c r="ILC159" s="468"/>
      <c r="ILD159" s="468"/>
      <c r="ILE159" s="468"/>
      <c r="ILF159" s="468"/>
      <c r="ILG159" s="468"/>
      <c r="ILH159" s="468"/>
      <c r="ILI159" s="468"/>
      <c r="ILJ159" s="468"/>
      <c r="ILK159" s="468"/>
      <c r="ILL159" s="468"/>
      <c r="ILM159" s="468"/>
      <c r="ILN159" s="468"/>
      <c r="ILO159" s="468"/>
      <c r="ILP159" s="468"/>
      <c r="ILQ159" s="468"/>
      <c r="ILR159" s="468"/>
      <c r="ILS159" s="468"/>
      <c r="ILT159" s="468"/>
      <c r="ILU159" s="468"/>
      <c r="ILV159" s="468"/>
      <c r="ILW159" s="468"/>
      <c r="ILX159" s="468"/>
      <c r="ILY159" s="468"/>
      <c r="ILZ159" s="468"/>
      <c r="IMA159" s="468"/>
      <c r="IMB159" s="468"/>
      <c r="IMC159" s="468"/>
      <c r="IMD159" s="468"/>
      <c r="IME159" s="468"/>
      <c r="IMF159" s="468"/>
      <c r="IMG159" s="468"/>
      <c r="IMH159" s="468"/>
      <c r="IMI159" s="468"/>
      <c r="IMJ159" s="468"/>
      <c r="IMK159" s="468"/>
      <c r="IML159" s="468"/>
      <c r="IMM159" s="468"/>
      <c r="IMN159" s="468"/>
      <c r="IMO159" s="468"/>
      <c r="IMP159" s="468"/>
      <c r="IMQ159" s="468"/>
      <c r="IMR159" s="468"/>
      <c r="IMS159" s="468"/>
      <c r="IMT159" s="468"/>
      <c r="IMU159" s="468"/>
      <c r="IMV159" s="468"/>
      <c r="IMW159" s="468"/>
      <c r="IMX159" s="468"/>
      <c r="IMY159" s="468"/>
      <c r="IMZ159" s="468"/>
      <c r="INA159" s="468"/>
      <c r="INB159" s="468"/>
      <c r="INC159" s="468"/>
      <c r="IND159" s="468"/>
      <c r="INE159" s="468"/>
      <c r="INF159" s="468"/>
      <c r="ING159" s="468"/>
      <c r="INH159" s="468"/>
      <c r="INI159" s="468"/>
      <c r="INJ159" s="468"/>
      <c r="INK159" s="468"/>
      <c r="INL159" s="468"/>
      <c r="INM159" s="468"/>
      <c r="INN159" s="468"/>
      <c r="INO159" s="468"/>
      <c r="INP159" s="468"/>
      <c r="INQ159" s="468"/>
      <c r="INR159" s="468"/>
      <c r="INS159" s="468"/>
      <c r="INT159" s="468"/>
      <c r="INU159" s="468"/>
      <c r="INV159" s="468"/>
      <c r="INW159" s="468"/>
      <c r="INX159" s="468"/>
      <c r="INY159" s="468"/>
      <c r="INZ159" s="468"/>
      <c r="IOA159" s="468"/>
      <c r="IOB159" s="468"/>
      <c r="IOC159" s="468"/>
      <c r="IOD159" s="468"/>
      <c r="IOE159" s="468"/>
      <c r="IOF159" s="468"/>
      <c r="IOG159" s="468"/>
      <c r="IOH159" s="468"/>
      <c r="IOI159" s="468"/>
      <c r="IOJ159" s="468"/>
      <c r="IOK159" s="468"/>
      <c r="IOL159" s="468"/>
      <c r="IOM159" s="468"/>
      <c r="ION159" s="468"/>
      <c r="IOO159" s="468"/>
      <c r="IOP159" s="468"/>
      <c r="IOQ159" s="468"/>
      <c r="IOR159" s="468"/>
      <c r="IOS159" s="468"/>
      <c r="IOT159" s="468"/>
      <c r="IOU159" s="468"/>
      <c r="IOV159" s="468"/>
      <c r="IOW159" s="468"/>
      <c r="IOX159" s="468"/>
      <c r="IOY159" s="468"/>
      <c r="IOZ159" s="468"/>
      <c r="IPA159" s="468"/>
      <c r="IPB159" s="468"/>
      <c r="IPC159" s="468"/>
      <c r="IPD159" s="468"/>
      <c r="IPE159" s="468"/>
      <c r="IPF159" s="468"/>
      <c r="IPG159" s="468"/>
      <c r="IPH159" s="468"/>
      <c r="IPI159" s="468"/>
      <c r="IPJ159" s="468"/>
      <c r="IPK159" s="468"/>
      <c r="IPL159" s="468"/>
      <c r="IPM159" s="468"/>
      <c r="IPN159" s="468"/>
      <c r="IPO159" s="468"/>
      <c r="IPP159" s="468"/>
      <c r="IPQ159" s="468"/>
      <c r="IPR159" s="468"/>
      <c r="IPS159" s="468"/>
      <c r="IPT159" s="468"/>
      <c r="IPU159" s="468"/>
      <c r="IPV159" s="468"/>
      <c r="IPW159" s="468"/>
      <c r="IPX159" s="468"/>
      <c r="IPY159" s="468"/>
      <c r="IPZ159" s="468"/>
      <c r="IQA159" s="468"/>
      <c r="IQB159" s="468"/>
      <c r="IQC159" s="468"/>
      <c r="IQD159" s="468"/>
      <c r="IQE159" s="468"/>
      <c r="IQF159" s="468"/>
      <c r="IQG159" s="468"/>
      <c r="IQH159" s="468"/>
      <c r="IQI159" s="468"/>
      <c r="IQJ159" s="468"/>
      <c r="IQK159" s="468"/>
      <c r="IQL159" s="468"/>
      <c r="IQM159" s="468"/>
      <c r="IQN159" s="468"/>
      <c r="IQO159" s="468"/>
      <c r="IQP159" s="468"/>
      <c r="IQQ159" s="468"/>
      <c r="IQR159" s="468"/>
      <c r="IQS159" s="468"/>
      <c r="IQT159" s="468"/>
      <c r="IQU159" s="468"/>
      <c r="IQV159" s="468"/>
      <c r="IQW159" s="468"/>
      <c r="IQX159" s="468"/>
      <c r="IQY159" s="468"/>
      <c r="IQZ159" s="468"/>
      <c r="IRA159" s="468"/>
      <c r="IRB159" s="468"/>
      <c r="IRC159" s="468"/>
      <c r="IRD159" s="468"/>
      <c r="IRE159" s="468"/>
      <c r="IRF159" s="468"/>
      <c r="IRG159" s="468"/>
      <c r="IRH159" s="468"/>
      <c r="IRI159" s="468"/>
      <c r="IRJ159" s="468"/>
      <c r="IRK159" s="468"/>
      <c r="IRL159" s="468"/>
      <c r="IRM159" s="468"/>
      <c r="IRN159" s="468"/>
      <c r="IRO159" s="468"/>
      <c r="IRP159" s="468"/>
      <c r="IRQ159" s="468"/>
      <c r="IRR159" s="468"/>
      <c r="IRS159" s="468"/>
      <c r="IRT159" s="468"/>
      <c r="IRU159" s="468"/>
      <c r="IRV159" s="468"/>
      <c r="IRW159" s="468"/>
      <c r="IRX159" s="468"/>
      <c r="IRY159" s="468"/>
      <c r="IRZ159" s="468"/>
      <c r="ISA159" s="468"/>
      <c r="ISB159" s="468"/>
      <c r="ISC159" s="468"/>
      <c r="ISD159" s="468"/>
      <c r="ISE159" s="468"/>
      <c r="ISF159" s="468"/>
      <c r="ISG159" s="468"/>
      <c r="ISH159" s="468"/>
      <c r="ISI159" s="468"/>
      <c r="ISJ159" s="468"/>
      <c r="ISK159" s="468"/>
      <c r="ISL159" s="468"/>
      <c r="ISM159" s="468"/>
      <c r="ISN159" s="468"/>
      <c r="ISO159" s="468"/>
      <c r="ISP159" s="468"/>
      <c r="ISQ159" s="468"/>
      <c r="ISR159" s="468"/>
      <c r="ISS159" s="468"/>
      <c r="IST159" s="468"/>
      <c r="ISU159" s="468"/>
      <c r="ISV159" s="468"/>
      <c r="ISW159" s="468"/>
      <c r="ISX159" s="468"/>
      <c r="ISY159" s="468"/>
      <c r="ISZ159" s="468"/>
      <c r="ITA159" s="468"/>
      <c r="ITB159" s="468"/>
      <c r="ITC159" s="468"/>
      <c r="ITD159" s="468"/>
      <c r="ITE159" s="468"/>
      <c r="ITF159" s="468"/>
      <c r="ITG159" s="468"/>
      <c r="ITH159" s="468"/>
      <c r="ITI159" s="468"/>
      <c r="ITJ159" s="468"/>
      <c r="ITK159" s="468"/>
      <c r="ITL159" s="468"/>
      <c r="ITM159" s="468"/>
      <c r="ITN159" s="468"/>
      <c r="ITO159" s="468"/>
      <c r="ITP159" s="468"/>
      <c r="ITQ159" s="468"/>
      <c r="ITR159" s="468"/>
      <c r="ITS159" s="468"/>
      <c r="ITT159" s="468"/>
      <c r="ITU159" s="468"/>
      <c r="ITV159" s="468"/>
      <c r="ITW159" s="468"/>
      <c r="ITX159" s="468"/>
      <c r="ITY159" s="468"/>
      <c r="ITZ159" s="468"/>
      <c r="IUA159" s="468"/>
      <c r="IUB159" s="468"/>
      <c r="IUC159" s="468"/>
      <c r="IUD159" s="468"/>
      <c r="IUE159" s="468"/>
      <c r="IUF159" s="468"/>
      <c r="IUG159" s="468"/>
      <c r="IUH159" s="468"/>
      <c r="IUI159" s="468"/>
      <c r="IUJ159" s="468"/>
      <c r="IUK159" s="468"/>
      <c r="IUL159" s="468"/>
      <c r="IUM159" s="468"/>
      <c r="IUN159" s="468"/>
      <c r="IUO159" s="468"/>
      <c r="IUP159" s="468"/>
      <c r="IUQ159" s="468"/>
      <c r="IUR159" s="468"/>
      <c r="IUS159" s="468"/>
      <c r="IUT159" s="468"/>
      <c r="IUU159" s="468"/>
      <c r="IUV159" s="468"/>
      <c r="IUW159" s="468"/>
      <c r="IUX159" s="468"/>
      <c r="IUY159" s="468"/>
      <c r="IUZ159" s="468"/>
      <c r="IVA159" s="468"/>
      <c r="IVB159" s="468"/>
      <c r="IVC159" s="468"/>
      <c r="IVD159" s="468"/>
      <c r="IVE159" s="468"/>
      <c r="IVF159" s="468"/>
      <c r="IVG159" s="468"/>
      <c r="IVH159" s="468"/>
      <c r="IVI159" s="468"/>
      <c r="IVJ159" s="468"/>
      <c r="IVK159" s="468"/>
      <c r="IVL159" s="468"/>
      <c r="IVM159" s="468"/>
      <c r="IVN159" s="468"/>
      <c r="IVO159" s="468"/>
      <c r="IVP159" s="468"/>
      <c r="IVQ159" s="468"/>
      <c r="IVR159" s="468"/>
      <c r="IVS159" s="468"/>
      <c r="IVT159" s="468"/>
      <c r="IVU159" s="468"/>
      <c r="IVV159" s="468"/>
      <c r="IVW159" s="468"/>
      <c r="IVX159" s="468"/>
      <c r="IVY159" s="468"/>
      <c r="IVZ159" s="468"/>
      <c r="IWA159" s="468"/>
      <c r="IWB159" s="468"/>
      <c r="IWC159" s="468"/>
      <c r="IWD159" s="468"/>
      <c r="IWE159" s="468"/>
      <c r="IWF159" s="468"/>
      <c r="IWG159" s="468"/>
      <c r="IWH159" s="468"/>
      <c r="IWI159" s="468"/>
      <c r="IWJ159" s="468"/>
      <c r="IWK159" s="468"/>
      <c r="IWL159" s="468"/>
      <c r="IWM159" s="468"/>
      <c r="IWN159" s="468"/>
      <c r="IWO159" s="468"/>
      <c r="IWP159" s="468"/>
      <c r="IWQ159" s="468"/>
      <c r="IWR159" s="468"/>
      <c r="IWS159" s="468"/>
      <c r="IWT159" s="468"/>
      <c r="IWU159" s="468"/>
      <c r="IWV159" s="468"/>
      <c r="IWW159" s="468"/>
      <c r="IWX159" s="468"/>
      <c r="IWY159" s="468"/>
      <c r="IWZ159" s="468"/>
      <c r="IXA159" s="468"/>
      <c r="IXB159" s="468"/>
      <c r="IXC159" s="468"/>
      <c r="IXD159" s="468"/>
      <c r="IXE159" s="468"/>
      <c r="IXF159" s="468"/>
      <c r="IXG159" s="468"/>
      <c r="IXH159" s="468"/>
      <c r="IXI159" s="468"/>
      <c r="IXJ159" s="468"/>
      <c r="IXK159" s="468"/>
      <c r="IXL159" s="468"/>
      <c r="IXM159" s="468"/>
      <c r="IXN159" s="468"/>
      <c r="IXO159" s="468"/>
      <c r="IXP159" s="468"/>
      <c r="IXQ159" s="468"/>
      <c r="IXR159" s="468"/>
      <c r="IXS159" s="468"/>
      <c r="IXT159" s="468"/>
      <c r="IXU159" s="468"/>
      <c r="IXV159" s="468"/>
      <c r="IXW159" s="468"/>
      <c r="IXX159" s="468"/>
      <c r="IXY159" s="468"/>
      <c r="IXZ159" s="468"/>
      <c r="IYA159" s="468"/>
      <c r="IYB159" s="468"/>
      <c r="IYC159" s="468"/>
      <c r="IYD159" s="468"/>
      <c r="IYE159" s="468"/>
      <c r="IYF159" s="468"/>
      <c r="IYG159" s="468"/>
      <c r="IYH159" s="468"/>
      <c r="IYI159" s="468"/>
      <c r="IYJ159" s="468"/>
      <c r="IYK159" s="468"/>
      <c r="IYL159" s="468"/>
      <c r="IYM159" s="468"/>
      <c r="IYN159" s="468"/>
      <c r="IYO159" s="468"/>
      <c r="IYP159" s="468"/>
      <c r="IYQ159" s="468"/>
      <c r="IYR159" s="468"/>
      <c r="IYS159" s="468"/>
      <c r="IYT159" s="468"/>
      <c r="IYU159" s="468"/>
      <c r="IYV159" s="468"/>
      <c r="IYW159" s="468"/>
      <c r="IYX159" s="468"/>
      <c r="IYY159" s="468"/>
      <c r="IYZ159" s="468"/>
      <c r="IZA159" s="468"/>
      <c r="IZB159" s="468"/>
      <c r="IZC159" s="468"/>
      <c r="IZD159" s="468"/>
      <c r="IZE159" s="468"/>
      <c r="IZF159" s="468"/>
      <c r="IZG159" s="468"/>
      <c r="IZH159" s="468"/>
      <c r="IZI159" s="468"/>
      <c r="IZJ159" s="468"/>
      <c r="IZK159" s="468"/>
      <c r="IZL159" s="468"/>
      <c r="IZM159" s="468"/>
      <c r="IZN159" s="468"/>
      <c r="IZO159" s="468"/>
      <c r="IZP159" s="468"/>
      <c r="IZQ159" s="468"/>
      <c r="IZR159" s="468"/>
      <c r="IZS159" s="468"/>
      <c r="IZT159" s="468"/>
      <c r="IZU159" s="468"/>
      <c r="IZV159" s="468"/>
      <c r="IZW159" s="468"/>
      <c r="IZX159" s="468"/>
      <c r="IZY159" s="468"/>
      <c r="IZZ159" s="468"/>
      <c r="JAA159" s="468"/>
      <c r="JAB159" s="468"/>
      <c r="JAC159" s="468"/>
      <c r="JAD159" s="468"/>
      <c r="JAE159" s="468"/>
      <c r="JAF159" s="468"/>
      <c r="JAG159" s="468"/>
      <c r="JAH159" s="468"/>
      <c r="JAI159" s="468"/>
      <c r="JAJ159" s="468"/>
      <c r="JAK159" s="468"/>
      <c r="JAL159" s="468"/>
      <c r="JAM159" s="468"/>
      <c r="JAN159" s="468"/>
      <c r="JAO159" s="468"/>
      <c r="JAP159" s="468"/>
      <c r="JAQ159" s="468"/>
      <c r="JAR159" s="468"/>
      <c r="JAS159" s="468"/>
      <c r="JAT159" s="468"/>
      <c r="JAU159" s="468"/>
      <c r="JAV159" s="468"/>
      <c r="JAW159" s="468"/>
      <c r="JAX159" s="468"/>
      <c r="JAY159" s="468"/>
      <c r="JAZ159" s="468"/>
      <c r="JBA159" s="468"/>
      <c r="JBB159" s="468"/>
      <c r="JBC159" s="468"/>
      <c r="JBD159" s="468"/>
      <c r="JBE159" s="468"/>
      <c r="JBF159" s="468"/>
      <c r="JBG159" s="468"/>
      <c r="JBH159" s="468"/>
      <c r="JBI159" s="468"/>
      <c r="JBJ159" s="468"/>
      <c r="JBK159" s="468"/>
      <c r="JBL159" s="468"/>
      <c r="JBM159" s="468"/>
      <c r="JBN159" s="468"/>
      <c r="JBO159" s="468"/>
      <c r="JBP159" s="468"/>
      <c r="JBQ159" s="468"/>
      <c r="JBR159" s="468"/>
      <c r="JBS159" s="468"/>
      <c r="JBT159" s="468"/>
      <c r="JBU159" s="468"/>
      <c r="JBV159" s="468"/>
      <c r="JBW159" s="468"/>
      <c r="JBX159" s="468"/>
      <c r="JBY159" s="468"/>
      <c r="JBZ159" s="468"/>
      <c r="JCA159" s="468"/>
      <c r="JCB159" s="468"/>
      <c r="JCC159" s="468"/>
      <c r="JCD159" s="468"/>
      <c r="JCE159" s="468"/>
      <c r="JCF159" s="468"/>
      <c r="JCG159" s="468"/>
      <c r="JCH159" s="468"/>
      <c r="JCI159" s="468"/>
      <c r="JCJ159" s="468"/>
      <c r="JCK159" s="468"/>
      <c r="JCL159" s="468"/>
      <c r="JCM159" s="468"/>
      <c r="JCN159" s="468"/>
      <c r="JCO159" s="468"/>
      <c r="JCP159" s="468"/>
      <c r="JCQ159" s="468"/>
      <c r="JCR159" s="468"/>
      <c r="JCS159" s="468"/>
      <c r="JCT159" s="468"/>
      <c r="JCU159" s="468"/>
      <c r="JCV159" s="468"/>
      <c r="JCW159" s="468"/>
      <c r="JCX159" s="468"/>
      <c r="JCY159" s="468"/>
      <c r="JCZ159" s="468"/>
      <c r="JDA159" s="468"/>
      <c r="JDB159" s="468"/>
      <c r="JDC159" s="468"/>
      <c r="JDD159" s="468"/>
      <c r="JDE159" s="468"/>
      <c r="JDF159" s="468"/>
      <c r="JDG159" s="468"/>
      <c r="JDH159" s="468"/>
      <c r="JDI159" s="468"/>
      <c r="JDJ159" s="468"/>
      <c r="JDK159" s="468"/>
      <c r="JDL159" s="468"/>
      <c r="JDM159" s="468"/>
      <c r="JDN159" s="468"/>
      <c r="JDO159" s="468"/>
      <c r="JDP159" s="468"/>
      <c r="JDQ159" s="468"/>
      <c r="JDR159" s="468"/>
      <c r="JDS159" s="468"/>
      <c r="JDT159" s="468"/>
      <c r="JDU159" s="468"/>
      <c r="JDV159" s="468"/>
      <c r="JDW159" s="468"/>
      <c r="JDX159" s="468"/>
      <c r="JDY159" s="468"/>
      <c r="JDZ159" s="468"/>
      <c r="JEA159" s="468"/>
      <c r="JEB159" s="468"/>
      <c r="JEC159" s="468"/>
      <c r="JED159" s="468"/>
      <c r="JEE159" s="468"/>
      <c r="JEF159" s="468"/>
      <c r="JEG159" s="468"/>
      <c r="JEH159" s="468"/>
      <c r="JEI159" s="468"/>
      <c r="JEJ159" s="468"/>
      <c r="JEK159" s="468"/>
      <c r="JEL159" s="468"/>
      <c r="JEM159" s="468"/>
      <c r="JEN159" s="468"/>
      <c r="JEO159" s="468"/>
      <c r="JEP159" s="468"/>
      <c r="JEQ159" s="468"/>
      <c r="JER159" s="468"/>
      <c r="JES159" s="468"/>
      <c r="JET159" s="468"/>
      <c r="JEU159" s="468"/>
      <c r="JEV159" s="468"/>
      <c r="JEW159" s="468"/>
      <c r="JEX159" s="468"/>
      <c r="JEY159" s="468"/>
      <c r="JEZ159" s="468"/>
      <c r="JFA159" s="468"/>
      <c r="JFB159" s="468"/>
      <c r="JFC159" s="468"/>
      <c r="JFD159" s="468"/>
      <c r="JFE159" s="468"/>
      <c r="JFF159" s="468"/>
      <c r="JFG159" s="468"/>
      <c r="JFH159" s="468"/>
      <c r="JFI159" s="468"/>
      <c r="JFJ159" s="468"/>
      <c r="JFK159" s="468"/>
      <c r="JFL159" s="468"/>
      <c r="JFM159" s="468"/>
      <c r="JFN159" s="468"/>
      <c r="JFO159" s="468"/>
      <c r="JFP159" s="468"/>
      <c r="JFQ159" s="468"/>
      <c r="JFR159" s="468"/>
      <c r="JFS159" s="468"/>
      <c r="JFT159" s="468"/>
      <c r="JFU159" s="468"/>
      <c r="JFV159" s="468"/>
      <c r="JFW159" s="468"/>
      <c r="JFX159" s="468"/>
      <c r="JFY159" s="468"/>
      <c r="JFZ159" s="468"/>
      <c r="JGA159" s="468"/>
      <c r="JGB159" s="468"/>
      <c r="JGC159" s="468"/>
      <c r="JGD159" s="468"/>
      <c r="JGE159" s="468"/>
      <c r="JGF159" s="468"/>
      <c r="JGG159" s="468"/>
      <c r="JGH159" s="468"/>
      <c r="JGI159" s="468"/>
      <c r="JGJ159" s="468"/>
      <c r="JGK159" s="468"/>
      <c r="JGL159" s="468"/>
      <c r="JGM159" s="468"/>
      <c r="JGN159" s="468"/>
      <c r="JGO159" s="468"/>
      <c r="JGP159" s="468"/>
      <c r="JGQ159" s="468"/>
      <c r="JGR159" s="468"/>
      <c r="JGS159" s="468"/>
      <c r="JGT159" s="468"/>
      <c r="JGU159" s="468"/>
      <c r="JGV159" s="468"/>
      <c r="JGW159" s="468"/>
      <c r="JGX159" s="468"/>
      <c r="JGY159" s="468"/>
      <c r="JGZ159" s="468"/>
      <c r="JHA159" s="468"/>
      <c r="JHB159" s="468"/>
      <c r="JHC159" s="468"/>
      <c r="JHD159" s="468"/>
      <c r="JHE159" s="468"/>
      <c r="JHF159" s="468"/>
      <c r="JHG159" s="468"/>
      <c r="JHH159" s="468"/>
      <c r="JHI159" s="468"/>
      <c r="JHJ159" s="468"/>
      <c r="JHK159" s="468"/>
      <c r="JHL159" s="468"/>
      <c r="JHM159" s="468"/>
      <c r="JHN159" s="468"/>
      <c r="JHO159" s="468"/>
      <c r="JHP159" s="468"/>
      <c r="JHQ159" s="468"/>
      <c r="JHR159" s="468"/>
      <c r="JHS159" s="468"/>
      <c r="JHT159" s="468"/>
      <c r="JHU159" s="468"/>
      <c r="JHV159" s="468"/>
      <c r="JHW159" s="468"/>
      <c r="JHX159" s="468"/>
      <c r="JHY159" s="468"/>
      <c r="JHZ159" s="468"/>
      <c r="JIA159" s="468"/>
      <c r="JIB159" s="468"/>
      <c r="JIC159" s="468"/>
      <c r="JID159" s="468"/>
      <c r="JIE159" s="468"/>
      <c r="JIF159" s="468"/>
      <c r="JIG159" s="468"/>
      <c r="JIH159" s="468"/>
      <c r="JII159" s="468"/>
      <c r="JIJ159" s="468"/>
      <c r="JIK159" s="468"/>
      <c r="JIL159" s="468"/>
      <c r="JIM159" s="468"/>
      <c r="JIN159" s="468"/>
      <c r="JIO159" s="468"/>
      <c r="JIP159" s="468"/>
      <c r="JIQ159" s="468"/>
      <c r="JIR159" s="468"/>
      <c r="JIS159" s="468"/>
      <c r="JIT159" s="468"/>
      <c r="JIU159" s="468"/>
      <c r="JIV159" s="468"/>
      <c r="JIW159" s="468"/>
      <c r="JIX159" s="468"/>
      <c r="JIY159" s="468"/>
      <c r="JIZ159" s="468"/>
      <c r="JJA159" s="468"/>
      <c r="JJB159" s="468"/>
      <c r="JJC159" s="468"/>
      <c r="JJD159" s="468"/>
      <c r="JJE159" s="468"/>
      <c r="JJF159" s="468"/>
      <c r="JJG159" s="468"/>
      <c r="JJH159" s="468"/>
      <c r="JJI159" s="468"/>
      <c r="JJJ159" s="468"/>
      <c r="JJK159" s="468"/>
      <c r="JJL159" s="468"/>
      <c r="JJM159" s="468"/>
      <c r="JJN159" s="468"/>
      <c r="JJO159" s="468"/>
      <c r="JJP159" s="468"/>
      <c r="JJQ159" s="468"/>
      <c r="JJR159" s="468"/>
      <c r="JJS159" s="468"/>
      <c r="JJT159" s="468"/>
      <c r="JJU159" s="468"/>
      <c r="JJV159" s="468"/>
      <c r="JJW159" s="468"/>
      <c r="JJX159" s="468"/>
      <c r="JJY159" s="468"/>
      <c r="JJZ159" s="468"/>
      <c r="JKA159" s="468"/>
      <c r="JKB159" s="468"/>
      <c r="JKC159" s="468"/>
      <c r="JKD159" s="468"/>
      <c r="JKE159" s="468"/>
      <c r="JKF159" s="468"/>
      <c r="JKG159" s="468"/>
      <c r="JKH159" s="468"/>
      <c r="JKI159" s="468"/>
      <c r="JKJ159" s="468"/>
      <c r="JKK159" s="468"/>
      <c r="JKL159" s="468"/>
      <c r="JKM159" s="468"/>
      <c r="JKN159" s="468"/>
      <c r="JKO159" s="468"/>
      <c r="JKP159" s="468"/>
      <c r="JKQ159" s="468"/>
      <c r="JKR159" s="468"/>
      <c r="JKS159" s="468"/>
      <c r="JKT159" s="468"/>
      <c r="JKU159" s="468"/>
      <c r="JKV159" s="468"/>
      <c r="JKW159" s="468"/>
      <c r="JKX159" s="468"/>
      <c r="JKY159" s="468"/>
      <c r="JKZ159" s="468"/>
      <c r="JLA159" s="468"/>
      <c r="JLB159" s="468"/>
      <c r="JLC159" s="468"/>
      <c r="JLD159" s="468"/>
      <c r="JLE159" s="468"/>
      <c r="JLF159" s="468"/>
      <c r="JLG159" s="468"/>
      <c r="JLH159" s="468"/>
      <c r="JLI159" s="468"/>
      <c r="JLJ159" s="468"/>
      <c r="JLK159" s="468"/>
      <c r="JLL159" s="468"/>
      <c r="JLM159" s="468"/>
      <c r="JLN159" s="468"/>
      <c r="JLO159" s="468"/>
      <c r="JLP159" s="468"/>
      <c r="JLQ159" s="468"/>
      <c r="JLR159" s="468"/>
      <c r="JLS159" s="468"/>
      <c r="JLT159" s="468"/>
      <c r="JLU159" s="468"/>
      <c r="JLV159" s="468"/>
      <c r="JLW159" s="468"/>
      <c r="JLX159" s="468"/>
      <c r="JLY159" s="468"/>
      <c r="JLZ159" s="468"/>
      <c r="JMA159" s="468"/>
      <c r="JMB159" s="468"/>
      <c r="JMC159" s="468"/>
      <c r="JMD159" s="468"/>
      <c r="JME159" s="468"/>
      <c r="JMF159" s="468"/>
      <c r="JMG159" s="468"/>
      <c r="JMH159" s="468"/>
      <c r="JMI159" s="468"/>
      <c r="JMJ159" s="468"/>
      <c r="JMK159" s="468"/>
      <c r="JML159" s="468"/>
      <c r="JMM159" s="468"/>
      <c r="JMN159" s="468"/>
      <c r="JMO159" s="468"/>
      <c r="JMP159" s="468"/>
      <c r="JMQ159" s="468"/>
      <c r="JMR159" s="468"/>
      <c r="JMS159" s="468"/>
      <c r="JMT159" s="468"/>
      <c r="JMU159" s="468"/>
      <c r="JMV159" s="468"/>
      <c r="JMW159" s="468"/>
      <c r="JMX159" s="468"/>
      <c r="JMY159" s="468"/>
      <c r="JMZ159" s="468"/>
      <c r="JNA159" s="468"/>
      <c r="JNB159" s="468"/>
      <c r="JNC159" s="468"/>
      <c r="JND159" s="468"/>
      <c r="JNE159" s="468"/>
      <c r="JNF159" s="468"/>
      <c r="JNG159" s="468"/>
      <c r="JNH159" s="468"/>
      <c r="JNI159" s="468"/>
      <c r="JNJ159" s="468"/>
      <c r="JNK159" s="468"/>
      <c r="JNL159" s="468"/>
      <c r="JNM159" s="468"/>
      <c r="JNN159" s="468"/>
      <c r="JNO159" s="468"/>
      <c r="JNP159" s="468"/>
      <c r="JNQ159" s="468"/>
      <c r="JNR159" s="468"/>
      <c r="JNS159" s="468"/>
      <c r="JNT159" s="468"/>
      <c r="JNU159" s="468"/>
      <c r="JNV159" s="468"/>
      <c r="JNW159" s="468"/>
      <c r="JNX159" s="468"/>
      <c r="JNY159" s="468"/>
      <c r="JNZ159" s="468"/>
      <c r="JOA159" s="468"/>
      <c r="JOB159" s="468"/>
      <c r="JOC159" s="468"/>
      <c r="JOD159" s="468"/>
      <c r="JOE159" s="468"/>
      <c r="JOF159" s="468"/>
      <c r="JOG159" s="468"/>
      <c r="JOH159" s="468"/>
      <c r="JOI159" s="468"/>
      <c r="JOJ159" s="468"/>
      <c r="JOK159" s="468"/>
      <c r="JOL159" s="468"/>
      <c r="JOM159" s="468"/>
      <c r="JON159" s="468"/>
      <c r="JOO159" s="468"/>
      <c r="JOP159" s="468"/>
      <c r="JOQ159" s="468"/>
      <c r="JOR159" s="468"/>
      <c r="JOS159" s="468"/>
      <c r="JOT159" s="468"/>
      <c r="JOU159" s="468"/>
      <c r="JOV159" s="468"/>
      <c r="JOW159" s="468"/>
      <c r="JOX159" s="468"/>
      <c r="JOY159" s="468"/>
      <c r="JOZ159" s="468"/>
      <c r="JPA159" s="468"/>
      <c r="JPB159" s="468"/>
      <c r="JPC159" s="468"/>
      <c r="JPD159" s="468"/>
      <c r="JPE159" s="468"/>
      <c r="JPF159" s="468"/>
      <c r="JPG159" s="468"/>
      <c r="JPH159" s="468"/>
      <c r="JPI159" s="468"/>
      <c r="JPJ159" s="468"/>
      <c r="JPK159" s="468"/>
      <c r="JPL159" s="468"/>
      <c r="JPM159" s="468"/>
      <c r="JPN159" s="468"/>
      <c r="JPO159" s="468"/>
      <c r="JPP159" s="468"/>
      <c r="JPQ159" s="468"/>
      <c r="JPR159" s="468"/>
      <c r="JPS159" s="468"/>
      <c r="JPT159" s="468"/>
      <c r="JPU159" s="468"/>
      <c r="JPV159" s="468"/>
      <c r="JPW159" s="468"/>
      <c r="JPX159" s="468"/>
      <c r="JPY159" s="468"/>
      <c r="JPZ159" s="468"/>
      <c r="JQA159" s="468"/>
      <c r="JQB159" s="468"/>
      <c r="JQC159" s="468"/>
      <c r="JQD159" s="468"/>
      <c r="JQE159" s="468"/>
      <c r="JQF159" s="468"/>
      <c r="JQG159" s="468"/>
      <c r="JQH159" s="468"/>
      <c r="JQI159" s="468"/>
      <c r="JQJ159" s="468"/>
      <c r="JQK159" s="468"/>
      <c r="JQL159" s="468"/>
      <c r="JQM159" s="468"/>
      <c r="JQN159" s="468"/>
      <c r="JQO159" s="468"/>
      <c r="JQP159" s="468"/>
      <c r="JQQ159" s="468"/>
      <c r="JQR159" s="468"/>
      <c r="JQS159" s="468"/>
      <c r="JQT159" s="468"/>
      <c r="JQU159" s="468"/>
      <c r="JQV159" s="468"/>
      <c r="JQW159" s="468"/>
      <c r="JQX159" s="468"/>
      <c r="JQY159" s="468"/>
      <c r="JQZ159" s="468"/>
      <c r="JRA159" s="468"/>
      <c r="JRB159" s="468"/>
      <c r="JRC159" s="468"/>
      <c r="JRD159" s="468"/>
      <c r="JRE159" s="468"/>
      <c r="JRF159" s="468"/>
      <c r="JRG159" s="468"/>
      <c r="JRH159" s="468"/>
      <c r="JRI159" s="468"/>
      <c r="JRJ159" s="468"/>
      <c r="JRK159" s="468"/>
      <c r="JRL159" s="468"/>
      <c r="JRM159" s="468"/>
      <c r="JRN159" s="468"/>
      <c r="JRO159" s="468"/>
      <c r="JRP159" s="468"/>
      <c r="JRQ159" s="468"/>
      <c r="JRR159" s="468"/>
      <c r="JRS159" s="468"/>
      <c r="JRT159" s="468"/>
      <c r="JRU159" s="468"/>
      <c r="JRV159" s="468"/>
      <c r="JRW159" s="468"/>
      <c r="JRX159" s="468"/>
      <c r="JRY159" s="468"/>
      <c r="JRZ159" s="468"/>
      <c r="JSA159" s="468"/>
      <c r="JSB159" s="468"/>
      <c r="JSC159" s="468"/>
      <c r="JSD159" s="468"/>
      <c r="JSE159" s="468"/>
      <c r="JSF159" s="468"/>
      <c r="JSG159" s="468"/>
      <c r="JSH159" s="468"/>
      <c r="JSI159" s="468"/>
      <c r="JSJ159" s="468"/>
      <c r="JSK159" s="468"/>
      <c r="JSL159" s="468"/>
      <c r="JSM159" s="468"/>
      <c r="JSN159" s="468"/>
      <c r="JSO159" s="468"/>
      <c r="JSP159" s="468"/>
      <c r="JSQ159" s="468"/>
      <c r="JSR159" s="468"/>
      <c r="JSS159" s="468"/>
      <c r="JST159" s="468"/>
      <c r="JSU159" s="468"/>
      <c r="JSV159" s="468"/>
      <c r="JSW159" s="468"/>
      <c r="JSX159" s="468"/>
      <c r="JSY159" s="468"/>
      <c r="JSZ159" s="468"/>
      <c r="JTA159" s="468"/>
      <c r="JTB159" s="468"/>
      <c r="JTC159" s="468"/>
      <c r="JTD159" s="468"/>
      <c r="JTE159" s="468"/>
      <c r="JTF159" s="468"/>
      <c r="JTG159" s="468"/>
      <c r="JTH159" s="468"/>
      <c r="JTI159" s="468"/>
      <c r="JTJ159" s="468"/>
      <c r="JTK159" s="468"/>
      <c r="JTL159" s="468"/>
      <c r="JTM159" s="468"/>
      <c r="JTN159" s="468"/>
      <c r="JTO159" s="468"/>
      <c r="JTP159" s="468"/>
      <c r="JTQ159" s="468"/>
      <c r="JTR159" s="468"/>
      <c r="JTS159" s="468"/>
      <c r="JTT159" s="468"/>
      <c r="JTU159" s="468"/>
      <c r="JTV159" s="468"/>
      <c r="JTW159" s="468"/>
      <c r="JTX159" s="468"/>
      <c r="JTY159" s="468"/>
      <c r="JTZ159" s="468"/>
      <c r="JUA159" s="468"/>
      <c r="JUB159" s="468"/>
      <c r="JUC159" s="468"/>
      <c r="JUD159" s="468"/>
      <c r="JUE159" s="468"/>
      <c r="JUF159" s="468"/>
      <c r="JUG159" s="468"/>
      <c r="JUH159" s="468"/>
      <c r="JUI159" s="468"/>
      <c r="JUJ159" s="468"/>
      <c r="JUK159" s="468"/>
      <c r="JUL159" s="468"/>
      <c r="JUM159" s="468"/>
      <c r="JUN159" s="468"/>
      <c r="JUO159" s="468"/>
      <c r="JUP159" s="468"/>
      <c r="JUQ159" s="468"/>
      <c r="JUR159" s="468"/>
      <c r="JUS159" s="468"/>
      <c r="JUT159" s="468"/>
      <c r="JUU159" s="468"/>
      <c r="JUV159" s="468"/>
      <c r="JUW159" s="468"/>
      <c r="JUX159" s="468"/>
      <c r="JUY159" s="468"/>
      <c r="JUZ159" s="468"/>
      <c r="JVA159" s="468"/>
      <c r="JVB159" s="468"/>
      <c r="JVC159" s="468"/>
      <c r="JVD159" s="468"/>
      <c r="JVE159" s="468"/>
      <c r="JVF159" s="468"/>
      <c r="JVG159" s="468"/>
      <c r="JVH159" s="468"/>
      <c r="JVI159" s="468"/>
      <c r="JVJ159" s="468"/>
      <c r="JVK159" s="468"/>
      <c r="JVL159" s="468"/>
      <c r="JVM159" s="468"/>
      <c r="JVN159" s="468"/>
      <c r="JVO159" s="468"/>
      <c r="JVP159" s="468"/>
      <c r="JVQ159" s="468"/>
      <c r="JVR159" s="468"/>
      <c r="JVS159" s="468"/>
      <c r="JVT159" s="468"/>
      <c r="JVU159" s="468"/>
      <c r="JVV159" s="468"/>
      <c r="JVW159" s="468"/>
      <c r="JVX159" s="468"/>
      <c r="JVY159" s="468"/>
      <c r="JVZ159" s="468"/>
      <c r="JWA159" s="468"/>
      <c r="JWB159" s="468"/>
      <c r="JWC159" s="468"/>
      <c r="JWD159" s="468"/>
      <c r="JWE159" s="468"/>
      <c r="JWF159" s="468"/>
      <c r="JWG159" s="468"/>
      <c r="JWH159" s="468"/>
      <c r="JWI159" s="468"/>
      <c r="JWJ159" s="468"/>
      <c r="JWK159" s="468"/>
      <c r="JWL159" s="468"/>
      <c r="JWM159" s="468"/>
      <c r="JWN159" s="468"/>
      <c r="JWO159" s="468"/>
      <c r="JWP159" s="468"/>
      <c r="JWQ159" s="468"/>
      <c r="JWR159" s="468"/>
      <c r="JWS159" s="468"/>
      <c r="JWT159" s="468"/>
      <c r="JWU159" s="468"/>
      <c r="JWV159" s="468"/>
      <c r="JWW159" s="468"/>
      <c r="JWX159" s="468"/>
      <c r="JWY159" s="468"/>
      <c r="JWZ159" s="468"/>
      <c r="JXA159" s="468"/>
      <c r="JXB159" s="468"/>
      <c r="JXC159" s="468"/>
      <c r="JXD159" s="468"/>
      <c r="JXE159" s="468"/>
      <c r="JXF159" s="468"/>
      <c r="JXG159" s="468"/>
      <c r="JXH159" s="468"/>
      <c r="JXI159" s="468"/>
      <c r="JXJ159" s="468"/>
      <c r="JXK159" s="468"/>
      <c r="JXL159" s="468"/>
      <c r="JXM159" s="468"/>
      <c r="JXN159" s="468"/>
      <c r="JXO159" s="468"/>
      <c r="JXP159" s="468"/>
      <c r="JXQ159" s="468"/>
      <c r="JXR159" s="468"/>
      <c r="JXS159" s="468"/>
      <c r="JXT159" s="468"/>
      <c r="JXU159" s="468"/>
      <c r="JXV159" s="468"/>
      <c r="JXW159" s="468"/>
      <c r="JXX159" s="468"/>
      <c r="JXY159" s="468"/>
      <c r="JXZ159" s="468"/>
      <c r="JYA159" s="468"/>
      <c r="JYB159" s="468"/>
      <c r="JYC159" s="468"/>
      <c r="JYD159" s="468"/>
      <c r="JYE159" s="468"/>
      <c r="JYF159" s="468"/>
      <c r="JYG159" s="468"/>
      <c r="JYH159" s="468"/>
      <c r="JYI159" s="468"/>
      <c r="JYJ159" s="468"/>
      <c r="JYK159" s="468"/>
      <c r="JYL159" s="468"/>
      <c r="JYM159" s="468"/>
      <c r="JYN159" s="468"/>
      <c r="JYO159" s="468"/>
      <c r="JYP159" s="468"/>
      <c r="JYQ159" s="468"/>
      <c r="JYR159" s="468"/>
      <c r="JYS159" s="468"/>
      <c r="JYT159" s="468"/>
      <c r="JYU159" s="468"/>
      <c r="JYV159" s="468"/>
      <c r="JYW159" s="468"/>
      <c r="JYX159" s="468"/>
      <c r="JYY159" s="468"/>
      <c r="JYZ159" s="468"/>
      <c r="JZA159" s="468"/>
      <c r="JZB159" s="468"/>
      <c r="JZC159" s="468"/>
      <c r="JZD159" s="468"/>
      <c r="JZE159" s="468"/>
      <c r="JZF159" s="468"/>
      <c r="JZG159" s="468"/>
      <c r="JZH159" s="468"/>
      <c r="JZI159" s="468"/>
      <c r="JZJ159" s="468"/>
      <c r="JZK159" s="468"/>
      <c r="JZL159" s="468"/>
      <c r="JZM159" s="468"/>
      <c r="JZN159" s="468"/>
      <c r="JZO159" s="468"/>
      <c r="JZP159" s="468"/>
      <c r="JZQ159" s="468"/>
      <c r="JZR159" s="468"/>
      <c r="JZS159" s="468"/>
      <c r="JZT159" s="468"/>
      <c r="JZU159" s="468"/>
      <c r="JZV159" s="468"/>
      <c r="JZW159" s="468"/>
      <c r="JZX159" s="468"/>
      <c r="JZY159" s="468"/>
      <c r="JZZ159" s="468"/>
      <c r="KAA159" s="468"/>
      <c r="KAB159" s="468"/>
      <c r="KAC159" s="468"/>
      <c r="KAD159" s="468"/>
      <c r="KAE159" s="468"/>
      <c r="KAF159" s="468"/>
      <c r="KAG159" s="468"/>
      <c r="KAH159" s="468"/>
      <c r="KAI159" s="468"/>
      <c r="KAJ159" s="468"/>
      <c r="KAK159" s="468"/>
      <c r="KAL159" s="468"/>
      <c r="KAM159" s="468"/>
      <c r="KAN159" s="468"/>
      <c r="KAO159" s="468"/>
      <c r="KAP159" s="468"/>
      <c r="KAQ159" s="468"/>
      <c r="KAR159" s="468"/>
      <c r="KAS159" s="468"/>
      <c r="KAT159" s="468"/>
      <c r="KAU159" s="468"/>
      <c r="KAV159" s="468"/>
      <c r="KAW159" s="468"/>
      <c r="KAX159" s="468"/>
      <c r="KAY159" s="468"/>
      <c r="KAZ159" s="468"/>
      <c r="KBA159" s="468"/>
      <c r="KBB159" s="468"/>
      <c r="KBC159" s="468"/>
      <c r="KBD159" s="468"/>
      <c r="KBE159" s="468"/>
      <c r="KBF159" s="468"/>
      <c r="KBG159" s="468"/>
      <c r="KBH159" s="468"/>
      <c r="KBI159" s="468"/>
      <c r="KBJ159" s="468"/>
      <c r="KBK159" s="468"/>
      <c r="KBL159" s="468"/>
      <c r="KBM159" s="468"/>
      <c r="KBN159" s="468"/>
      <c r="KBO159" s="468"/>
      <c r="KBP159" s="468"/>
      <c r="KBQ159" s="468"/>
      <c r="KBR159" s="468"/>
      <c r="KBS159" s="468"/>
      <c r="KBT159" s="468"/>
      <c r="KBU159" s="468"/>
      <c r="KBV159" s="468"/>
      <c r="KBW159" s="468"/>
      <c r="KBX159" s="468"/>
      <c r="KBY159" s="468"/>
      <c r="KBZ159" s="468"/>
      <c r="KCA159" s="468"/>
      <c r="KCB159" s="468"/>
      <c r="KCC159" s="468"/>
      <c r="KCD159" s="468"/>
      <c r="KCE159" s="468"/>
      <c r="KCF159" s="468"/>
      <c r="KCG159" s="468"/>
      <c r="KCH159" s="468"/>
      <c r="KCI159" s="468"/>
      <c r="KCJ159" s="468"/>
      <c r="KCK159" s="468"/>
      <c r="KCL159" s="468"/>
      <c r="KCM159" s="468"/>
      <c r="KCN159" s="468"/>
      <c r="KCO159" s="468"/>
      <c r="KCP159" s="468"/>
      <c r="KCQ159" s="468"/>
      <c r="KCR159" s="468"/>
      <c r="KCS159" s="468"/>
      <c r="KCT159" s="468"/>
      <c r="KCU159" s="468"/>
      <c r="KCV159" s="468"/>
      <c r="KCW159" s="468"/>
      <c r="KCX159" s="468"/>
      <c r="KCY159" s="468"/>
      <c r="KCZ159" s="468"/>
      <c r="KDA159" s="468"/>
      <c r="KDB159" s="468"/>
      <c r="KDC159" s="468"/>
      <c r="KDD159" s="468"/>
      <c r="KDE159" s="468"/>
      <c r="KDF159" s="468"/>
      <c r="KDG159" s="468"/>
      <c r="KDH159" s="468"/>
      <c r="KDI159" s="468"/>
      <c r="KDJ159" s="468"/>
      <c r="KDK159" s="468"/>
      <c r="KDL159" s="468"/>
      <c r="KDM159" s="468"/>
      <c r="KDN159" s="468"/>
      <c r="KDO159" s="468"/>
      <c r="KDP159" s="468"/>
      <c r="KDQ159" s="468"/>
      <c r="KDR159" s="468"/>
      <c r="KDS159" s="468"/>
      <c r="KDT159" s="468"/>
      <c r="KDU159" s="468"/>
      <c r="KDV159" s="468"/>
      <c r="KDW159" s="468"/>
      <c r="KDX159" s="468"/>
      <c r="KDY159" s="468"/>
      <c r="KDZ159" s="468"/>
      <c r="KEA159" s="468"/>
      <c r="KEB159" s="468"/>
      <c r="KEC159" s="468"/>
      <c r="KED159" s="468"/>
      <c r="KEE159" s="468"/>
      <c r="KEF159" s="468"/>
      <c r="KEG159" s="468"/>
      <c r="KEH159" s="468"/>
      <c r="KEI159" s="468"/>
      <c r="KEJ159" s="468"/>
      <c r="KEK159" s="468"/>
      <c r="KEL159" s="468"/>
      <c r="KEM159" s="468"/>
      <c r="KEN159" s="468"/>
      <c r="KEO159" s="468"/>
      <c r="KEP159" s="468"/>
      <c r="KEQ159" s="468"/>
      <c r="KER159" s="468"/>
      <c r="KES159" s="468"/>
      <c r="KET159" s="468"/>
      <c r="KEU159" s="468"/>
      <c r="KEV159" s="468"/>
      <c r="KEW159" s="468"/>
      <c r="KEX159" s="468"/>
      <c r="KEY159" s="468"/>
      <c r="KEZ159" s="468"/>
      <c r="KFA159" s="468"/>
      <c r="KFB159" s="468"/>
      <c r="KFC159" s="468"/>
      <c r="KFD159" s="468"/>
      <c r="KFE159" s="468"/>
      <c r="KFF159" s="468"/>
      <c r="KFG159" s="468"/>
      <c r="KFH159" s="468"/>
      <c r="KFI159" s="468"/>
      <c r="KFJ159" s="468"/>
      <c r="KFK159" s="468"/>
      <c r="KFL159" s="468"/>
      <c r="KFM159" s="468"/>
      <c r="KFN159" s="468"/>
      <c r="KFO159" s="468"/>
      <c r="KFP159" s="468"/>
      <c r="KFQ159" s="468"/>
      <c r="KFR159" s="468"/>
      <c r="KFS159" s="468"/>
      <c r="KFT159" s="468"/>
      <c r="KFU159" s="468"/>
      <c r="KFV159" s="468"/>
      <c r="KFW159" s="468"/>
      <c r="KFX159" s="468"/>
      <c r="KFY159" s="468"/>
      <c r="KFZ159" s="468"/>
      <c r="KGA159" s="468"/>
      <c r="KGB159" s="468"/>
      <c r="KGC159" s="468"/>
      <c r="KGD159" s="468"/>
      <c r="KGE159" s="468"/>
      <c r="KGF159" s="468"/>
      <c r="KGG159" s="468"/>
      <c r="KGH159" s="468"/>
      <c r="KGI159" s="468"/>
      <c r="KGJ159" s="468"/>
      <c r="KGK159" s="468"/>
      <c r="KGL159" s="468"/>
      <c r="KGM159" s="468"/>
      <c r="KGN159" s="468"/>
      <c r="KGO159" s="468"/>
      <c r="KGP159" s="468"/>
      <c r="KGQ159" s="468"/>
      <c r="KGR159" s="468"/>
      <c r="KGS159" s="468"/>
      <c r="KGT159" s="468"/>
      <c r="KGU159" s="468"/>
      <c r="KGV159" s="468"/>
      <c r="KGW159" s="468"/>
      <c r="KGX159" s="468"/>
      <c r="KGY159" s="468"/>
      <c r="KGZ159" s="468"/>
      <c r="KHA159" s="468"/>
      <c r="KHB159" s="468"/>
      <c r="KHC159" s="468"/>
      <c r="KHD159" s="468"/>
      <c r="KHE159" s="468"/>
      <c r="KHF159" s="468"/>
      <c r="KHG159" s="468"/>
      <c r="KHH159" s="468"/>
      <c r="KHI159" s="468"/>
      <c r="KHJ159" s="468"/>
      <c r="KHK159" s="468"/>
      <c r="KHL159" s="468"/>
      <c r="KHM159" s="468"/>
      <c r="KHN159" s="468"/>
      <c r="KHO159" s="468"/>
      <c r="KHP159" s="468"/>
      <c r="KHQ159" s="468"/>
      <c r="KHR159" s="468"/>
      <c r="KHS159" s="468"/>
      <c r="KHT159" s="468"/>
      <c r="KHU159" s="468"/>
      <c r="KHV159" s="468"/>
      <c r="KHW159" s="468"/>
      <c r="KHX159" s="468"/>
      <c r="KHY159" s="468"/>
      <c r="KHZ159" s="468"/>
      <c r="KIA159" s="468"/>
      <c r="KIB159" s="468"/>
      <c r="KIC159" s="468"/>
      <c r="KID159" s="468"/>
      <c r="KIE159" s="468"/>
      <c r="KIF159" s="468"/>
      <c r="KIG159" s="468"/>
      <c r="KIH159" s="468"/>
      <c r="KII159" s="468"/>
      <c r="KIJ159" s="468"/>
      <c r="KIK159" s="468"/>
      <c r="KIL159" s="468"/>
      <c r="KIM159" s="468"/>
      <c r="KIN159" s="468"/>
      <c r="KIO159" s="468"/>
      <c r="KIP159" s="468"/>
      <c r="KIQ159" s="468"/>
      <c r="KIR159" s="468"/>
      <c r="KIS159" s="468"/>
      <c r="KIT159" s="468"/>
      <c r="KIU159" s="468"/>
      <c r="KIV159" s="468"/>
      <c r="KIW159" s="468"/>
      <c r="KIX159" s="468"/>
      <c r="KIY159" s="468"/>
      <c r="KIZ159" s="468"/>
      <c r="KJA159" s="468"/>
      <c r="KJB159" s="468"/>
      <c r="KJC159" s="468"/>
      <c r="KJD159" s="468"/>
      <c r="KJE159" s="468"/>
      <c r="KJF159" s="468"/>
      <c r="KJG159" s="468"/>
      <c r="KJH159" s="468"/>
      <c r="KJI159" s="468"/>
      <c r="KJJ159" s="468"/>
      <c r="KJK159" s="468"/>
      <c r="KJL159" s="468"/>
      <c r="KJM159" s="468"/>
      <c r="KJN159" s="468"/>
      <c r="KJO159" s="468"/>
      <c r="KJP159" s="468"/>
      <c r="KJQ159" s="468"/>
      <c r="KJR159" s="468"/>
      <c r="KJS159" s="468"/>
      <c r="KJT159" s="468"/>
      <c r="KJU159" s="468"/>
      <c r="KJV159" s="468"/>
      <c r="KJW159" s="468"/>
      <c r="KJX159" s="468"/>
      <c r="KJY159" s="468"/>
      <c r="KJZ159" s="468"/>
      <c r="KKA159" s="468"/>
      <c r="KKB159" s="468"/>
      <c r="KKC159" s="468"/>
      <c r="KKD159" s="468"/>
      <c r="KKE159" s="468"/>
      <c r="KKF159" s="468"/>
      <c r="KKG159" s="468"/>
      <c r="KKH159" s="468"/>
      <c r="KKI159" s="468"/>
      <c r="KKJ159" s="468"/>
      <c r="KKK159" s="468"/>
      <c r="KKL159" s="468"/>
      <c r="KKM159" s="468"/>
      <c r="KKN159" s="468"/>
      <c r="KKO159" s="468"/>
      <c r="KKP159" s="468"/>
      <c r="KKQ159" s="468"/>
      <c r="KKR159" s="468"/>
      <c r="KKS159" s="468"/>
      <c r="KKT159" s="468"/>
      <c r="KKU159" s="468"/>
      <c r="KKV159" s="468"/>
      <c r="KKW159" s="468"/>
      <c r="KKX159" s="468"/>
      <c r="KKY159" s="468"/>
      <c r="KKZ159" s="468"/>
      <c r="KLA159" s="468"/>
      <c r="KLB159" s="468"/>
      <c r="KLC159" s="468"/>
      <c r="KLD159" s="468"/>
      <c r="KLE159" s="468"/>
      <c r="KLF159" s="468"/>
      <c r="KLG159" s="468"/>
      <c r="KLH159" s="468"/>
      <c r="KLI159" s="468"/>
      <c r="KLJ159" s="468"/>
      <c r="KLK159" s="468"/>
      <c r="KLL159" s="468"/>
      <c r="KLM159" s="468"/>
      <c r="KLN159" s="468"/>
      <c r="KLO159" s="468"/>
      <c r="KLP159" s="468"/>
      <c r="KLQ159" s="468"/>
      <c r="KLR159" s="468"/>
      <c r="KLS159" s="468"/>
      <c r="KLT159" s="468"/>
      <c r="KLU159" s="468"/>
      <c r="KLV159" s="468"/>
      <c r="KLW159" s="468"/>
      <c r="KLX159" s="468"/>
      <c r="KLY159" s="468"/>
      <c r="KLZ159" s="468"/>
      <c r="KMA159" s="468"/>
      <c r="KMB159" s="468"/>
      <c r="KMC159" s="468"/>
      <c r="KMD159" s="468"/>
      <c r="KME159" s="468"/>
      <c r="KMF159" s="468"/>
      <c r="KMG159" s="468"/>
      <c r="KMH159" s="468"/>
      <c r="KMI159" s="468"/>
      <c r="KMJ159" s="468"/>
      <c r="KMK159" s="468"/>
      <c r="KML159" s="468"/>
      <c r="KMM159" s="468"/>
      <c r="KMN159" s="468"/>
      <c r="KMO159" s="468"/>
      <c r="KMP159" s="468"/>
      <c r="KMQ159" s="468"/>
      <c r="KMR159" s="468"/>
      <c r="KMS159" s="468"/>
      <c r="KMT159" s="468"/>
      <c r="KMU159" s="468"/>
      <c r="KMV159" s="468"/>
      <c r="KMW159" s="468"/>
      <c r="KMX159" s="468"/>
      <c r="KMY159" s="468"/>
      <c r="KMZ159" s="468"/>
      <c r="KNA159" s="468"/>
      <c r="KNB159" s="468"/>
      <c r="KNC159" s="468"/>
      <c r="KND159" s="468"/>
      <c r="KNE159" s="468"/>
      <c r="KNF159" s="468"/>
      <c r="KNG159" s="468"/>
      <c r="KNH159" s="468"/>
      <c r="KNI159" s="468"/>
      <c r="KNJ159" s="468"/>
      <c r="KNK159" s="468"/>
      <c r="KNL159" s="468"/>
      <c r="KNM159" s="468"/>
      <c r="KNN159" s="468"/>
      <c r="KNO159" s="468"/>
      <c r="KNP159" s="468"/>
      <c r="KNQ159" s="468"/>
      <c r="KNR159" s="468"/>
      <c r="KNS159" s="468"/>
      <c r="KNT159" s="468"/>
      <c r="KNU159" s="468"/>
      <c r="KNV159" s="468"/>
      <c r="KNW159" s="468"/>
      <c r="KNX159" s="468"/>
      <c r="KNY159" s="468"/>
      <c r="KNZ159" s="468"/>
      <c r="KOA159" s="468"/>
      <c r="KOB159" s="468"/>
      <c r="KOC159" s="468"/>
      <c r="KOD159" s="468"/>
      <c r="KOE159" s="468"/>
      <c r="KOF159" s="468"/>
      <c r="KOG159" s="468"/>
      <c r="KOH159" s="468"/>
      <c r="KOI159" s="468"/>
      <c r="KOJ159" s="468"/>
      <c r="KOK159" s="468"/>
      <c r="KOL159" s="468"/>
      <c r="KOM159" s="468"/>
      <c r="KON159" s="468"/>
      <c r="KOO159" s="468"/>
      <c r="KOP159" s="468"/>
      <c r="KOQ159" s="468"/>
      <c r="KOR159" s="468"/>
      <c r="KOS159" s="468"/>
      <c r="KOT159" s="468"/>
      <c r="KOU159" s="468"/>
      <c r="KOV159" s="468"/>
      <c r="KOW159" s="468"/>
      <c r="KOX159" s="468"/>
      <c r="KOY159" s="468"/>
      <c r="KOZ159" s="468"/>
      <c r="KPA159" s="468"/>
      <c r="KPB159" s="468"/>
      <c r="KPC159" s="468"/>
      <c r="KPD159" s="468"/>
      <c r="KPE159" s="468"/>
      <c r="KPF159" s="468"/>
      <c r="KPG159" s="468"/>
      <c r="KPH159" s="468"/>
      <c r="KPI159" s="468"/>
      <c r="KPJ159" s="468"/>
      <c r="KPK159" s="468"/>
      <c r="KPL159" s="468"/>
      <c r="KPM159" s="468"/>
      <c r="KPN159" s="468"/>
      <c r="KPO159" s="468"/>
      <c r="KPP159" s="468"/>
      <c r="KPQ159" s="468"/>
      <c r="KPR159" s="468"/>
      <c r="KPS159" s="468"/>
      <c r="KPT159" s="468"/>
      <c r="KPU159" s="468"/>
      <c r="KPV159" s="468"/>
      <c r="KPW159" s="468"/>
      <c r="KPX159" s="468"/>
      <c r="KPY159" s="468"/>
      <c r="KPZ159" s="468"/>
      <c r="KQA159" s="468"/>
      <c r="KQB159" s="468"/>
      <c r="KQC159" s="468"/>
      <c r="KQD159" s="468"/>
      <c r="KQE159" s="468"/>
      <c r="KQF159" s="468"/>
      <c r="KQG159" s="468"/>
      <c r="KQH159" s="468"/>
      <c r="KQI159" s="468"/>
      <c r="KQJ159" s="468"/>
      <c r="KQK159" s="468"/>
      <c r="KQL159" s="468"/>
      <c r="KQM159" s="468"/>
      <c r="KQN159" s="468"/>
      <c r="KQO159" s="468"/>
      <c r="KQP159" s="468"/>
      <c r="KQQ159" s="468"/>
      <c r="KQR159" s="468"/>
      <c r="KQS159" s="468"/>
      <c r="KQT159" s="468"/>
      <c r="KQU159" s="468"/>
      <c r="KQV159" s="468"/>
      <c r="KQW159" s="468"/>
      <c r="KQX159" s="468"/>
      <c r="KQY159" s="468"/>
      <c r="KQZ159" s="468"/>
      <c r="KRA159" s="468"/>
      <c r="KRB159" s="468"/>
      <c r="KRC159" s="468"/>
      <c r="KRD159" s="468"/>
      <c r="KRE159" s="468"/>
      <c r="KRF159" s="468"/>
      <c r="KRG159" s="468"/>
      <c r="KRH159" s="468"/>
      <c r="KRI159" s="468"/>
      <c r="KRJ159" s="468"/>
      <c r="KRK159" s="468"/>
      <c r="KRL159" s="468"/>
      <c r="KRM159" s="468"/>
      <c r="KRN159" s="468"/>
      <c r="KRO159" s="468"/>
      <c r="KRP159" s="468"/>
      <c r="KRQ159" s="468"/>
      <c r="KRR159" s="468"/>
      <c r="KRS159" s="468"/>
      <c r="KRT159" s="468"/>
      <c r="KRU159" s="468"/>
      <c r="KRV159" s="468"/>
      <c r="KRW159" s="468"/>
      <c r="KRX159" s="468"/>
      <c r="KRY159" s="468"/>
      <c r="KRZ159" s="468"/>
      <c r="KSA159" s="468"/>
      <c r="KSB159" s="468"/>
      <c r="KSC159" s="468"/>
      <c r="KSD159" s="468"/>
      <c r="KSE159" s="468"/>
      <c r="KSF159" s="468"/>
      <c r="KSG159" s="468"/>
      <c r="KSH159" s="468"/>
      <c r="KSI159" s="468"/>
      <c r="KSJ159" s="468"/>
      <c r="KSK159" s="468"/>
      <c r="KSL159" s="468"/>
      <c r="KSM159" s="468"/>
      <c r="KSN159" s="468"/>
      <c r="KSO159" s="468"/>
      <c r="KSP159" s="468"/>
      <c r="KSQ159" s="468"/>
      <c r="KSR159" s="468"/>
      <c r="KSS159" s="468"/>
      <c r="KST159" s="468"/>
      <c r="KSU159" s="468"/>
      <c r="KSV159" s="468"/>
      <c r="KSW159" s="468"/>
      <c r="KSX159" s="468"/>
      <c r="KSY159" s="468"/>
      <c r="KSZ159" s="468"/>
      <c r="KTA159" s="468"/>
      <c r="KTB159" s="468"/>
      <c r="KTC159" s="468"/>
      <c r="KTD159" s="468"/>
      <c r="KTE159" s="468"/>
      <c r="KTF159" s="468"/>
      <c r="KTG159" s="468"/>
      <c r="KTH159" s="468"/>
      <c r="KTI159" s="468"/>
      <c r="KTJ159" s="468"/>
      <c r="KTK159" s="468"/>
      <c r="KTL159" s="468"/>
      <c r="KTM159" s="468"/>
      <c r="KTN159" s="468"/>
      <c r="KTO159" s="468"/>
      <c r="KTP159" s="468"/>
      <c r="KTQ159" s="468"/>
      <c r="KTR159" s="468"/>
      <c r="KTS159" s="468"/>
      <c r="KTT159" s="468"/>
      <c r="KTU159" s="468"/>
      <c r="KTV159" s="468"/>
      <c r="KTW159" s="468"/>
      <c r="KTX159" s="468"/>
      <c r="KTY159" s="468"/>
      <c r="KTZ159" s="468"/>
      <c r="KUA159" s="468"/>
      <c r="KUB159" s="468"/>
      <c r="KUC159" s="468"/>
      <c r="KUD159" s="468"/>
      <c r="KUE159" s="468"/>
      <c r="KUF159" s="468"/>
      <c r="KUG159" s="468"/>
      <c r="KUH159" s="468"/>
      <c r="KUI159" s="468"/>
      <c r="KUJ159" s="468"/>
      <c r="KUK159" s="468"/>
      <c r="KUL159" s="468"/>
      <c r="KUM159" s="468"/>
      <c r="KUN159" s="468"/>
      <c r="KUO159" s="468"/>
      <c r="KUP159" s="468"/>
      <c r="KUQ159" s="468"/>
      <c r="KUR159" s="468"/>
      <c r="KUS159" s="468"/>
      <c r="KUT159" s="468"/>
      <c r="KUU159" s="468"/>
      <c r="KUV159" s="468"/>
      <c r="KUW159" s="468"/>
      <c r="KUX159" s="468"/>
      <c r="KUY159" s="468"/>
      <c r="KUZ159" s="468"/>
      <c r="KVA159" s="468"/>
      <c r="KVB159" s="468"/>
      <c r="KVC159" s="468"/>
      <c r="KVD159" s="468"/>
      <c r="KVE159" s="468"/>
      <c r="KVF159" s="468"/>
      <c r="KVG159" s="468"/>
      <c r="KVH159" s="468"/>
      <c r="KVI159" s="468"/>
      <c r="KVJ159" s="468"/>
      <c r="KVK159" s="468"/>
      <c r="KVL159" s="468"/>
      <c r="KVM159" s="468"/>
      <c r="KVN159" s="468"/>
      <c r="KVO159" s="468"/>
      <c r="KVP159" s="468"/>
      <c r="KVQ159" s="468"/>
      <c r="KVR159" s="468"/>
      <c r="KVS159" s="468"/>
      <c r="KVT159" s="468"/>
      <c r="KVU159" s="468"/>
      <c r="KVV159" s="468"/>
      <c r="KVW159" s="468"/>
      <c r="KVX159" s="468"/>
      <c r="KVY159" s="468"/>
      <c r="KVZ159" s="468"/>
      <c r="KWA159" s="468"/>
      <c r="KWB159" s="468"/>
      <c r="KWC159" s="468"/>
      <c r="KWD159" s="468"/>
      <c r="KWE159" s="468"/>
      <c r="KWF159" s="468"/>
      <c r="KWG159" s="468"/>
      <c r="KWH159" s="468"/>
      <c r="KWI159" s="468"/>
      <c r="KWJ159" s="468"/>
      <c r="KWK159" s="468"/>
      <c r="KWL159" s="468"/>
      <c r="KWM159" s="468"/>
      <c r="KWN159" s="468"/>
      <c r="KWO159" s="468"/>
      <c r="KWP159" s="468"/>
      <c r="KWQ159" s="468"/>
      <c r="KWR159" s="468"/>
      <c r="KWS159" s="468"/>
      <c r="KWT159" s="468"/>
      <c r="KWU159" s="468"/>
      <c r="KWV159" s="468"/>
      <c r="KWW159" s="468"/>
      <c r="KWX159" s="468"/>
      <c r="KWY159" s="468"/>
      <c r="KWZ159" s="468"/>
      <c r="KXA159" s="468"/>
      <c r="KXB159" s="468"/>
      <c r="KXC159" s="468"/>
      <c r="KXD159" s="468"/>
      <c r="KXE159" s="468"/>
      <c r="KXF159" s="468"/>
      <c r="KXG159" s="468"/>
      <c r="KXH159" s="468"/>
      <c r="KXI159" s="468"/>
      <c r="KXJ159" s="468"/>
      <c r="KXK159" s="468"/>
      <c r="KXL159" s="468"/>
      <c r="KXM159" s="468"/>
      <c r="KXN159" s="468"/>
      <c r="KXO159" s="468"/>
      <c r="KXP159" s="468"/>
      <c r="KXQ159" s="468"/>
      <c r="KXR159" s="468"/>
      <c r="KXS159" s="468"/>
      <c r="KXT159" s="468"/>
      <c r="KXU159" s="468"/>
      <c r="KXV159" s="468"/>
      <c r="KXW159" s="468"/>
      <c r="KXX159" s="468"/>
      <c r="KXY159" s="468"/>
      <c r="KXZ159" s="468"/>
      <c r="KYA159" s="468"/>
      <c r="KYB159" s="468"/>
      <c r="KYC159" s="468"/>
      <c r="KYD159" s="468"/>
      <c r="KYE159" s="468"/>
      <c r="KYF159" s="468"/>
      <c r="KYG159" s="468"/>
      <c r="KYH159" s="468"/>
      <c r="KYI159" s="468"/>
      <c r="KYJ159" s="468"/>
      <c r="KYK159" s="468"/>
      <c r="KYL159" s="468"/>
      <c r="KYM159" s="468"/>
      <c r="KYN159" s="468"/>
      <c r="KYO159" s="468"/>
      <c r="KYP159" s="468"/>
      <c r="KYQ159" s="468"/>
      <c r="KYR159" s="468"/>
      <c r="KYS159" s="468"/>
      <c r="KYT159" s="468"/>
      <c r="KYU159" s="468"/>
      <c r="KYV159" s="468"/>
      <c r="KYW159" s="468"/>
      <c r="KYX159" s="468"/>
      <c r="KYY159" s="468"/>
      <c r="KYZ159" s="468"/>
      <c r="KZA159" s="468"/>
      <c r="KZB159" s="468"/>
      <c r="KZC159" s="468"/>
      <c r="KZD159" s="468"/>
      <c r="KZE159" s="468"/>
      <c r="KZF159" s="468"/>
      <c r="KZG159" s="468"/>
      <c r="KZH159" s="468"/>
      <c r="KZI159" s="468"/>
      <c r="KZJ159" s="468"/>
      <c r="KZK159" s="468"/>
      <c r="KZL159" s="468"/>
      <c r="KZM159" s="468"/>
      <c r="KZN159" s="468"/>
      <c r="KZO159" s="468"/>
      <c r="KZP159" s="468"/>
      <c r="KZQ159" s="468"/>
      <c r="KZR159" s="468"/>
      <c r="KZS159" s="468"/>
      <c r="KZT159" s="468"/>
      <c r="KZU159" s="468"/>
      <c r="KZV159" s="468"/>
      <c r="KZW159" s="468"/>
      <c r="KZX159" s="468"/>
      <c r="KZY159" s="468"/>
      <c r="KZZ159" s="468"/>
      <c r="LAA159" s="468"/>
      <c r="LAB159" s="468"/>
      <c r="LAC159" s="468"/>
      <c r="LAD159" s="468"/>
      <c r="LAE159" s="468"/>
      <c r="LAF159" s="468"/>
      <c r="LAG159" s="468"/>
      <c r="LAH159" s="468"/>
      <c r="LAI159" s="468"/>
      <c r="LAJ159" s="468"/>
      <c r="LAK159" s="468"/>
      <c r="LAL159" s="468"/>
      <c r="LAM159" s="468"/>
      <c r="LAN159" s="468"/>
      <c r="LAO159" s="468"/>
      <c r="LAP159" s="468"/>
      <c r="LAQ159" s="468"/>
      <c r="LAR159" s="468"/>
      <c r="LAS159" s="468"/>
      <c r="LAT159" s="468"/>
      <c r="LAU159" s="468"/>
      <c r="LAV159" s="468"/>
      <c r="LAW159" s="468"/>
      <c r="LAX159" s="468"/>
      <c r="LAY159" s="468"/>
      <c r="LAZ159" s="468"/>
      <c r="LBA159" s="468"/>
      <c r="LBB159" s="468"/>
      <c r="LBC159" s="468"/>
      <c r="LBD159" s="468"/>
      <c r="LBE159" s="468"/>
      <c r="LBF159" s="468"/>
      <c r="LBG159" s="468"/>
      <c r="LBH159" s="468"/>
      <c r="LBI159" s="468"/>
      <c r="LBJ159" s="468"/>
      <c r="LBK159" s="468"/>
      <c r="LBL159" s="468"/>
      <c r="LBM159" s="468"/>
      <c r="LBN159" s="468"/>
      <c r="LBO159" s="468"/>
      <c r="LBP159" s="468"/>
      <c r="LBQ159" s="468"/>
      <c r="LBR159" s="468"/>
      <c r="LBS159" s="468"/>
      <c r="LBT159" s="468"/>
      <c r="LBU159" s="468"/>
      <c r="LBV159" s="468"/>
      <c r="LBW159" s="468"/>
      <c r="LBX159" s="468"/>
      <c r="LBY159" s="468"/>
      <c r="LBZ159" s="468"/>
      <c r="LCA159" s="468"/>
      <c r="LCB159" s="468"/>
      <c r="LCC159" s="468"/>
      <c r="LCD159" s="468"/>
      <c r="LCE159" s="468"/>
      <c r="LCF159" s="468"/>
      <c r="LCG159" s="468"/>
      <c r="LCH159" s="468"/>
      <c r="LCI159" s="468"/>
      <c r="LCJ159" s="468"/>
      <c r="LCK159" s="468"/>
      <c r="LCL159" s="468"/>
      <c r="LCM159" s="468"/>
      <c r="LCN159" s="468"/>
      <c r="LCO159" s="468"/>
      <c r="LCP159" s="468"/>
      <c r="LCQ159" s="468"/>
      <c r="LCR159" s="468"/>
      <c r="LCS159" s="468"/>
      <c r="LCT159" s="468"/>
      <c r="LCU159" s="468"/>
      <c r="LCV159" s="468"/>
      <c r="LCW159" s="468"/>
      <c r="LCX159" s="468"/>
      <c r="LCY159" s="468"/>
      <c r="LCZ159" s="468"/>
      <c r="LDA159" s="468"/>
      <c r="LDB159" s="468"/>
      <c r="LDC159" s="468"/>
      <c r="LDD159" s="468"/>
      <c r="LDE159" s="468"/>
      <c r="LDF159" s="468"/>
      <c r="LDG159" s="468"/>
      <c r="LDH159" s="468"/>
      <c r="LDI159" s="468"/>
      <c r="LDJ159" s="468"/>
      <c r="LDK159" s="468"/>
      <c r="LDL159" s="468"/>
      <c r="LDM159" s="468"/>
      <c r="LDN159" s="468"/>
      <c r="LDO159" s="468"/>
      <c r="LDP159" s="468"/>
      <c r="LDQ159" s="468"/>
      <c r="LDR159" s="468"/>
      <c r="LDS159" s="468"/>
      <c r="LDT159" s="468"/>
      <c r="LDU159" s="468"/>
      <c r="LDV159" s="468"/>
      <c r="LDW159" s="468"/>
      <c r="LDX159" s="468"/>
      <c r="LDY159" s="468"/>
      <c r="LDZ159" s="468"/>
      <c r="LEA159" s="468"/>
      <c r="LEB159" s="468"/>
      <c r="LEC159" s="468"/>
      <c r="LED159" s="468"/>
      <c r="LEE159" s="468"/>
      <c r="LEF159" s="468"/>
      <c r="LEG159" s="468"/>
      <c r="LEH159" s="468"/>
      <c r="LEI159" s="468"/>
      <c r="LEJ159" s="468"/>
      <c r="LEK159" s="468"/>
      <c r="LEL159" s="468"/>
      <c r="LEM159" s="468"/>
      <c r="LEN159" s="468"/>
      <c r="LEO159" s="468"/>
      <c r="LEP159" s="468"/>
      <c r="LEQ159" s="468"/>
      <c r="LER159" s="468"/>
      <c r="LES159" s="468"/>
      <c r="LET159" s="468"/>
      <c r="LEU159" s="468"/>
      <c r="LEV159" s="468"/>
      <c r="LEW159" s="468"/>
      <c r="LEX159" s="468"/>
      <c r="LEY159" s="468"/>
      <c r="LEZ159" s="468"/>
      <c r="LFA159" s="468"/>
      <c r="LFB159" s="468"/>
      <c r="LFC159" s="468"/>
      <c r="LFD159" s="468"/>
      <c r="LFE159" s="468"/>
      <c r="LFF159" s="468"/>
      <c r="LFG159" s="468"/>
      <c r="LFH159" s="468"/>
      <c r="LFI159" s="468"/>
      <c r="LFJ159" s="468"/>
      <c r="LFK159" s="468"/>
      <c r="LFL159" s="468"/>
      <c r="LFM159" s="468"/>
      <c r="LFN159" s="468"/>
      <c r="LFO159" s="468"/>
      <c r="LFP159" s="468"/>
      <c r="LFQ159" s="468"/>
      <c r="LFR159" s="468"/>
      <c r="LFS159" s="468"/>
      <c r="LFT159" s="468"/>
      <c r="LFU159" s="468"/>
      <c r="LFV159" s="468"/>
      <c r="LFW159" s="468"/>
      <c r="LFX159" s="468"/>
      <c r="LFY159" s="468"/>
      <c r="LFZ159" s="468"/>
      <c r="LGA159" s="468"/>
      <c r="LGB159" s="468"/>
      <c r="LGC159" s="468"/>
      <c r="LGD159" s="468"/>
      <c r="LGE159" s="468"/>
      <c r="LGF159" s="468"/>
      <c r="LGG159" s="468"/>
      <c r="LGH159" s="468"/>
      <c r="LGI159" s="468"/>
      <c r="LGJ159" s="468"/>
      <c r="LGK159" s="468"/>
      <c r="LGL159" s="468"/>
      <c r="LGM159" s="468"/>
      <c r="LGN159" s="468"/>
      <c r="LGO159" s="468"/>
      <c r="LGP159" s="468"/>
      <c r="LGQ159" s="468"/>
      <c r="LGR159" s="468"/>
      <c r="LGS159" s="468"/>
      <c r="LGT159" s="468"/>
      <c r="LGU159" s="468"/>
      <c r="LGV159" s="468"/>
      <c r="LGW159" s="468"/>
      <c r="LGX159" s="468"/>
      <c r="LGY159" s="468"/>
      <c r="LGZ159" s="468"/>
      <c r="LHA159" s="468"/>
      <c r="LHB159" s="468"/>
      <c r="LHC159" s="468"/>
      <c r="LHD159" s="468"/>
      <c r="LHE159" s="468"/>
      <c r="LHF159" s="468"/>
      <c r="LHG159" s="468"/>
      <c r="LHH159" s="468"/>
      <c r="LHI159" s="468"/>
      <c r="LHJ159" s="468"/>
      <c r="LHK159" s="468"/>
      <c r="LHL159" s="468"/>
      <c r="LHM159" s="468"/>
      <c r="LHN159" s="468"/>
      <c r="LHO159" s="468"/>
      <c r="LHP159" s="468"/>
      <c r="LHQ159" s="468"/>
      <c r="LHR159" s="468"/>
      <c r="LHS159" s="468"/>
      <c r="LHT159" s="468"/>
      <c r="LHU159" s="468"/>
      <c r="LHV159" s="468"/>
      <c r="LHW159" s="468"/>
      <c r="LHX159" s="468"/>
      <c r="LHY159" s="468"/>
      <c r="LHZ159" s="468"/>
      <c r="LIA159" s="468"/>
      <c r="LIB159" s="468"/>
      <c r="LIC159" s="468"/>
      <c r="LID159" s="468"/>
      <c r="LIE159" s="468"/>
      <c r="LIF159" s="468"/>
      <c r="LIG159" s="468"/>
      <c r="LIH159" s="468"/>
      <c r="LII159" s="468"/>
      <c r="LIJ159" s="468"/>
      <c r="LIK159" s="468"/>
      <c r="LIL159" s="468"/>
      <c r="LIM159" s="468"/>
      <c r="LIN159" s="468"/>
      <c r="LIO159" s="468"/>
      <c r="LIP159" s="468"/>
      <c r="LIQ159" s="468"/>
      <c r="LIR159" s="468"/>
      <c r="LIS159" s="468"/>
      <c r="LIT159" s="468"/>
      <c r="LIU159" s="468"/>
      <c r="LIV159" s="468"/>
      <c r="LIW159" s="468"/>
      <c r="LIX159" s="468"/>
      <c r="LIY159" s="468"/>
      <c r="LIZ159" s="468"/>
      <c r="LJA159" s="468"/>
      <c r="LJB159" s="468"/>
      <c r="LJC159" s="468"/>
      <c r="LJD159" s="468"/>
      <c r="LJE159" s="468"/>
      <c r="LJF159" s="468"/>
      <c r="LJG159" s="468"/>
      <c r="LJH159" s="468"/>
      <c r="LJI159" s="468"/>
      <c r="LJJ159" s="468"/>
      <c r="LJK159" s="468"/>
      <c r="LJL159" s="468"/>
      <c r="LJM159" s="468"/>
      <c r="LJN159" s="468"/>
      <c r="LJO159" s="468"/>
      <c r="LJP159" s="468"/>
      <c r="LJQ159" s="468"/>
      <c r="LJR159" s="468"/>
      <c r="LJS159" s="468"/>
      <c r="LJT159" s="468"/>
      <c r="LJU159" s="468"/>
      <c r="LJV159" s="468"/>
      <c r="LJW159" s="468"/>
      <c r="LJX159" s="468"/>
      <c r="LJY159" s="468"/>
      <c r="LJZ159" s="468"/>
      <c r="LKA159" s="468"/>
      <c r="LKB159" s="468"/>
      <c r="LKC159" s="468"/>
      <c r="LKD159" s="468"/>
      <c r="LKE159" s="468"/>
      <c r="LKF159" s="468"/>
      <c r="LKG159" s="468"/>
      <c r="LKH159" s="468"/>
      <c r="LKI159" s="468"/>
      <c r="LKJ159" s="468"/>
      <c r="LKK159" s="468"/>
      <c r="LKL159" s="468"/>
      <c r="LKM159" s="468"/>
      <c r="LKN159" s="468"/>
      <c r="LKO159" s="468"/>
      <c r="LKP159" s="468"/>
      <c r="LKQ159" s="468"/>
      <c r="LKR159" s="468"/>
      <c r="LKS159" s="468"/>
      <c r="LKT159" s="468"/>
      <c r="LKU159" s="468"/>
      <c r="LKV159" s="468"/>
      <c r="LKW159" s="468"/>
      <c r="LKX159" s="468"/>
      <c r="LKY159" s="468"/>
      <c r="LKZ159" s="468"/>
      <c r="LLA159" s="468"/>
      <c r="LLB159" s="468"/>
      <c r="LLC159" s="468"/>
      <c r="LLD159" s="468"/>
      <c r="LLE159" s="468"/>
      <c r="LLF159" s="468"/>
      <c r="LLG159" s="468"/>
      <c r="LLH159" s="468"/>
      <c r="LLI159" s="468"/>
      <c r="LLJ159" s="468"/>
      <c r="LLK159" s="468"/>
      <c r="LLL159" s="468"/>
      <c r="LLM159" s="468"/>
      <c r="LLN159" s="468"/>
      <c r="LLO159" s="468"/>
      <c r="LLP159" s="468"/>
      <c r="LLQ159" s="468"/>
      <c r="LLR159" s="468"/>
      <c r="LLS159" s="468"/>
      <c r="LLT159" s="468"/>
      <c r="LLU159" s="468"/>
      <c r="LLV159" s="468"/>
      <c r="LLW159" s="468"/>
      <c r="LLX159" s="468"/>
      <c r="LLY159" s="468"/>
      <c r="LLZ159" s="468"/>
      <c r="LMA159" s="468"/>
      <c r="LMB159" s="468"/>
      <c r="LMC159" s="468"/>
      <c r="LMD159" s="468"/>
      <c r="LME159" s="468"/>
      <c r="LMF159" s="468"/>
      <c r="LMG159" s="468"/>
      <c r="LMH159" s="468"/>
      <c r="LMI159" s="468"/>
      <c r="LMJ159" s="468"/>
      <c r="LMK159" s="468"/>
      <c r="LML159" s="468"/>
      <c r="LMM159" s="468"/>
      <c r="LMN159" s="468"/>
      <c r="LMO159" s="468"/>
      <c r="LMP159" s="468"/>
      <c r="LMQ159" s="468"/>
      <c r="LMR159" s="468"/>
      <c r="LMS159" s="468"/>
      <c r="LMT159" s="468"/>
      <c r="LMU159" s="468"/>
      <c r="LMV159" s="468"/>
      <c r="LMW159" s="468"/>
      <c r="LMX159" s="468"/>
      <c r="LMY159" s="468"/>
      <c r="LMZ159" s="468"/>
      <c r="LNA159" s="468"/>
      <c r="LNB159" s="468"/>
      <c r="LNC159" s="468"/>
      <c r="LND159" s="468"/>
      <c r="LNE159" s="468"/>
      <c r="LNF159" s="468"/>
      <c r="LNG159" s="468"/>
      <c r="LNH159" s="468"/>
      <c r="LNI159" s="468"/>
      <c r="LNJ159" s="468"/>
      <c r="LNK159" s="468"/>
      <c r="LNL159" s="468"/>
      <c r="LNM159" s="468"/>
      <c r="LNN159" s="468"/>
      <c r="LNO159" s="468"/>
      <c r="LNP159" s="468"/>
      <c r="LNQ159" s="468"/>
      <c r="LNR159" s="468"/>
      <c r="LNS159" s="468"/>
      <c r="LNT159" s="468"/>
      <c r="LNU159" s="468"/>
      <c r="LNV159" s="468"/>
      <c r="LNW159" s="468"/>
      <c r="LNX159" s="468"/>
      <c r="LNY159" s="468"/>
      <c r="LNZ159" s="468"/>
      <c r="LOA159" s="468"/>
      <c r="LOB159" s="468"/>
      <c r="LOC159" s="468"/>
      <c r="LOD159" s="468"/>
      <c r="LOE159" s="468"/>
      <c r="LOF159" s="468"/>
      <c r="LOG159" s="468"/>
      <c r="LOH159" s="468"/>
      <c r="LOI159" s="468"/>
      <c r="LOJ159" s="468"/>
      <c r="LOK159" s="468"/>
      <c r="LOL159" s="468"/>
      <c r="LOM159" s="468"/>
      <c r="LON159" s="468"/>
      <c r="LOO159" s="468"/>
      <c r="LOP159" s="468"/>
      <c r="LOQ159" s="468"/>
      <c r="LOR159" s="468"/>
      <c r="LOS159" s="468"/>
      <c r="LOT159" s="468"/>
      <c r="LOU159" s="468"/>
      <c r="LOV159" s="468"/>
      <c r="LOW159" s="468"/>
      <c r="LOX159" s="468"/>
      <c r="LOY159" s="468"/>
      <c r="LOZ159" s="468"/>
      <c r="LPA159" s="468"/>
      <c r="LPB159" s="468"/>
      <c r="LPC159" s="468"/>
      <c r="LPD159" s="468"/>
      <c r="LPE159" s="468"/>
      <c r="LPF159" s="468"/>
      <c r="LPG159" s="468"/>
      <c r="LPH159" s="468"/>
      <c r="LPI159" s="468"/>
      <c r="LPJ159" s="468"/>
      <c r="LPK159" s="468"/>
      <c r="LPL159" s="468"/>
      <c r="LPM159" s="468"/>
      <c r="LPN159" s="468"/>
      <c r="LPO159" s="468"/>
      <c r="LPP159" s="468"/>
      <c r="LPQ159" s="468"/>
      <c r="LPR159" s="468"/>
      <c r="LPS159" s="468"/>
      <c r="LPT159" s="468"/>
      <c r="LPU159" s="468"/>
      <c r="LPV159" s="468"/>
      <c r="LPW159" s="468"/>
      <c r="LPX159" s="468"/>
      <c r="LPY159" s="468"/>
      <c r="LPZ159" s="468"/>
      <c r="LQA159" s="468"/>
      <c r="LQB159" s="468"/>
      <c r="LQC159" s="468"/>
      <c r="LQD159" s="468"/>
      <c r="LQE159" s="468"/>
      <c r="LQF159" s="468"/>
      <c r="LQG159" s="468"/>
      <c r="LQH159" s="468"/>
      <c r="LQI159" s="468"/>
      <c r="LQJ159" s="468"/>
      <c r="LQK159" s="468"/>
      <c r="LQL159" s="468"/>
      <c r="LQM159" s="468"/>
      <c r="LQN159" s="468"/>
      <c r="LQO159" s="468"/>
      <c r="LQP159" s="468"/>
      <c r="LQQ159" s="468"/>
      <c r="LQR159" s="468"/>
      <c r="LQS159" s="468"/>
      <c r="LQT159" s="468"/>
      <c r="LQU159" s="468"/>
      <c r="LQV159" s="468"/>
      <c r="LQW159" s="468"/>
      <c r="LQX159" s="468"/>
      <c r="LQY159" s="468"/>
      <c r="LQZ159" s="468"/>
      <c r="LRA159" s="468"/>
      <c r="LRB159" s="468"/>
      <c r="LRC159" s="468"/>
      <c r="LRD159" s="468"/>
      <c r="LRE159" s="468"/>
      <c r="LRF159" s="468"/>
      <c r="LRG159" s="468"/>
      <c r="LRH159" s="468"/>
      <c r="LRI159" s="468"/>
      <c r="LRJ159" s="468"/>
      <c r="LRK159" s="468"/>
      <c r="LRL159" s="468"/>
      <c r="LRM159" s="468"/>
      <c r="LRN159" s="468"/>
      <c r="LRO159" s="468"/>
      <c r="LRP159" s="468"/>
      <c r="LRQ159" s="468"/>
      <c r="LRR159" s="468"/>
      <c r="LRS159" s="468"/>
      <c r="LRT159" s="468"/>
      <c r="LRU159" s="468"/>
      <c r="LRV159" s="468"/>
      <c r="LRW159" s="468"/>
      <c r="LRX159" s="468"/>
      <c r="LRY159" s="468"/>
      <c r="LRZ159" s="468"/>
      <c r="LSA159" s="468"/>
      <c r="LSB159" s="468"/>
      <c r="LSC159" s="468"/>
      <c r="LSD159" s="468"/>
      <c r="LSE159" s="468"/>
      <c r="LSF159" s="468"/>
      <c r="LSG159" s="468"/>
      <c r="LSH159" s="468"/>
      <c r="LSI159" s="468"/>
      <c r="LSJ159" s="468"/>
      <c r="LSK159" s="468"/>
      <c r="LSL159" s="468"/>
      <c r="LSM159" s="468"/>
      <c r="LSN159" s="468"/>
      <c r="LSO159" s="468"/>
      <c r="LSP159" s="468"/>
      <c r="LSQ159" s="468"/>
      <c r="LSR159" s="468"/>
      <c r="LSS159" s="468"/>
      <c r="LST159" s="468"/>
      <c r="LSU159" s="468"/>
      <c r="LSV159" s="468"/>
      <c r="LSW159" s="468"/>
      <c r="LSX159" s="468"/>
      <c r="LSY159" s="468"/>
      <c r="LSZ159" s="468"/>
      <c r="LTA159" s="468"/>
      <c r="LTB159" s="468"/>
      <c r="LTC159" s="468"/>
      <c r="LTD159" s="468"/>
      <c r="LTE159" s="468"/>
      <c r="LTF159" s="468"/>
      <c r="LTG159" s="468"/>
      <c r="LTH159" s="468"/>
      <c r="LTI159" s="468"/>
      <c r="LTJ159" s="468"/>
      <c r="LTK159" s="468"/>
      <c r="LTL159" s="468"/>
      <c r="LTM159" s="468"/>
      <c r="LTN159" s="468"/>
      <c r="LTO159" s="468"/>
      <c r="LTP159" s="468"/>
      <c r="LTQ159" s="468"/>
      <c r="LTR159" s="468"/>
      <c r="LTS159" s="468"/>
      <c r="LTT159" s="468"/>
      <c r="LTU159" s="468"/>
      <c r="LTV159" s="468"/>
      <c r="LTW159" s="468"/>
      <c r="LTX159" s="468"/>
      <c r="LTY159" s="468"/>
      <c r="LTZ159" s="468"/>
      <c r="LUA159" s="468"/>
      <c r="LUB159" s="468"/>
      <c r="LUC159" s="468"/>
      <c r="LUD159" s="468"/>
      <c r="LUE159" s="468"/>
      <c r="LUF159" s="468"/>
      <c r="LUG159" s="468"/>
      <c r="LUH159" s="468"/>
      <c r="LUI159" s="468"/>
      <c r="LUJ159" s="468"/>
      <c r="LUK159" s="468"/>
      <c r="LUL159" s="468"/>
      <c r="LUM159" s="468"/>
      <c r="LUN159" s="468"/>
      <c r="LUO159" s="468"/>
      <c r="LUP159" s="468"/>
      <c r="LUQ159" s="468"/>
      <c r="LUR159" s="468"/>
      <c r="LUS159" s="468"/>
      <c r="LUT159" s="468"/>
      <c r="LUU159" s="468"/>
      <c r="LUV159" s="468"/>
      <c r="LUW159" s="468"/>
      <c r="LUX159" s="468"/>
      <c r="LUY159" s="468"/>
      <c r="LUZ159" s="468"/>
      <c r="LVA159" s="468"/>
      <c r="LVB159" s="468"/>
      <c r="LVC159" s="468"/>
      <c r="LVD159" s="468"/>
      <c r="LVE159" s="468"/>
      <c r="LVF159" s="468"/>
      <c r="LVG159" s="468"/>
      <c r="LVH159" s="468"/>
      <c r="LVI159" s="468"/>
      <c r="LVJ159" s="468"/>
      <c r="LVK159" s="468"/>
      <c r="LVL159" s="468"/>
      <c r="LVM159" s="468"/>
      <c r="LVN159" s="468"/>
      <c r="LVO159" s="468"/>
      <c r="LVP159" s="468"/>
      <c r="LVQ159" s="468"/>
      <c r="LVR159" s="468"/>
      <c r="LVS159" s="468"/>
      <c r="LVT159" s="468"/>
      <c r="LVU159" s="468"/>
      <c r="LVV159" s="468"/>
      <c r="LVW159" s="468"/>
      <c r="LVX159" s="468"/>
      <c r="LVY159" s="468"/>
      <c r="LVZ159" s="468"/>
      <c r="LWA159" s="468"/>
      <c r="LWB159" s="468"/>
      <c r="LWC159" s="468"/>
      <c r="LWD159" s="468"/>
      <c r="LWE159" s="468"/>
      <c r="LWF159" s="468"/>
      <c r="LWG159" s="468"/>
      <c r="LWH159" s="468"/>
      <c r="LWI159" s="468"/>
      <c r="LWJ159" s="468"/>
      <c r="LWK159" s="468"/>
      <c r="LWL159" s="468"/>
      <c r="LWM159" s="468"/>
      <c r="LWN159" s="468"/>
      <c r="LWO159" s="468"/>
      <c r="LWP159" s="468"/>
      <c r="LWQ159" s="468"/>
      <c r="LWR159" s="468"/>
      <c r="LWS159" s="468"/>
      <c r="LWT159" s="468"/>
      <c r="LWU159" s="468"/>
      <c r="LWV159" s="468"/>
      <c r="LWW159" s="468"/>
      <c r="LWX159" s="468"/>
      <c r="LWY159" s="468"/>
      <c r="LWZ159" s="468"/>
      <c r="LXA159" s="468"/>
      <c r="LXB159" s="468"/>
      <c r="LXC159" s="468"/>
      <c r="LXD159" s="468"/>
      <c r="LXE159" s="468"/>
      <c r="LXF159" s="468"/>
      <c r="LXG159" s="468"/>
      <c r="LXH159" s="468"/>
      <c r="LXI159" s="468"/>
      <c r="LXJ159" s="468"/>
      <c r="LXK159" s="468"/>
      <c r="LXL159" s="468"/>
      <c r="LXM159" s="468"/>
      <c r="LXN159" s="468"/>
      <c r="LXO159" s="468"/>
      <c r="LXP159" s="468"/>
      <c r="LXQ159" s="468"/>
      <c r="LXR159" s="468"/>
      <c r="LXS159" s="468"/>
      <c r="LXT159" s="468"/>
      <c r="LXU159" s="468"/>
      <c r="LXV159" s="468"/>
      <c r="LXW159" s="468"/>
      <c r="LXX159" s="468"/>
      <c r="LXY159" s="468"/>
      <c r="LXZ159" s="468"/>
      <c r="LYA159" s="468"/>
      <c r="LYB159" s="468"/>
      <c r="LYC159" s="468"/>
      <c r="LYD159" s="468"/>
      <c r="LYE159" s="468"/>
      <c r="LYF159" s="468"/>
      <c r="LYG159" s="468"/>
      <c r="LYH159" s="468"/>
      <c r="LYI159" s="468"/>
      <c r="LYJ159" s="468"/>
      <c r="LYK159" s="468"/>
      <c r="LYL159" s="468"/>
      <c r="LYM159" s="468"/>
      <c r="LYN159" s="468"/>
      <c r="LYO159" s="468"/>
      <c r="LYP159" s="468"/>
      <c r="LYQ159" s="468"/>
      <c r="LYR159" s="468"/>
      <c r="LYS159" s="468"/>
      <c r="LYT159" s="468"/>
      <c r="LYU159" s="468"/>
      <c r="LYV159" s="468"/>
      <c r="LYW159" s="468"/>
      <c r="LYX159" s="468"/>
      <c r="LYY159" s="468"/>
      <c r="LYZ159" s="468"/>
      <c r="LZA159" s="468"/>
      <c r="LZB159" s="468"/>
      <c r="LZC159" s="468"/>
      <c r="LZD159" s="468"/>
      <c r="LZE159" s="468"/>
      <c r="LZF159" s="468"/>
      <c r="LZG159" s="468"/>
      <c r="LZH159" s="468"/>
      <c r="LZI159" s="468"/>
      <c r="LZJ159" s="468"/>
      <c r="LZK159" s="468"/>
      <c r="LZL159" s="468"/>
      <c r="LZM159" s="468"/>
      <c r="LZN159" s="468"/>
      <c r="LZO159" s="468"/>
      <c r="LZP159" s="468"/>
      <c r="LZQ159" s="468"/>
      <c r="LZR159" s="468"/>
      <c r="LZS159" s="468"/>
      <c r="LZT159" s="468"/>
      <c r="LZU159" s="468"/>
      <c r="LZV159" s="468"/>
      <c r="LZW159" s="468"/>
      <c r="LZX159" s="468"/>
      <c r="LZY159" s="468"/>
      <c r="LZZ159" s="468"/>
      <c r="MAA159" s="468"/>
      <c r="MAB159" s="468"/>
      <c r="MAC159" s="468"/>
      <c r="MAD159" s="468"/>
      <c r="MAE159" s="468"/>
      <c r="MAF159" s="468"/>
      <c r="MAG159" s="468"/>
      <c r="MAH159" s="468"/>
      <c r="MAI159" s="468"/>
      <c r="MAJ159" s="468"/>
      <c r="MAK159" s="468"/>
      <c r="MAL159" s="468"/>
      <c r="MAM159" s="468"/>
      <c r="MAN159" s="468"/>
      <c r="MAO159" s="468"/>
      <c r="MAP159" s="468"/>
      <c r="MAQ159" s="468"/>
      <c r="MAR159" s="468"/>
      <c r="MAS159" s="468"/>
      <c r="MAT159" s="468"/>
      <c r="MAU159" s="468"/>
      <c r="MAV159" s="468"/>
      <c r="MAW159" s="468"/>
      <c r="MAX159" s="468"/>
      <c r="MAY159" s="468"/>
      <c r="MAZ159" s="468"/>
      <c r="MBA159" s="468"/>
      <c r="MBB159" s="468"/>
      <c r="MBC159" s="468"/>
      <c r="MBD159" s="468"/>
      <c r="MBE159" s="468"/>
      <c r="MBF159" s="468"/>
      <c r="MBG159" s="468"/>
      <c r="MBH159" s="468"/>
      <c r="MBI159" s="468"/>
      <c r="MBJ159" s="468"/>
      <c r="MBK159" s="468"/>
      <c r="MBL159" s="468"/>
      <c r="MBM159" s="468"/>
      <c r="MBN159" s="468"/>
      <c r="MBO159" s="468"/>
      <c r="MBP159" s="468"/>
      <c r="MBQ159" s="468"/>
      <c r="MBR159" s="468"/>
      <c r="MBS159" s="468"/>
      <c r="MBT159" s="468"/>
      <c r="MBU159" s="468"/>
      <c r="MBV159" s="468"/>
      <c r="MBW159" s="468"/>
      <c r="MBX159" s="468"/>
      <c r="MBY159" s="468"/>
      <c r="MBZ159" s="468"/>
      <c r="MCA159" s="468"/>
      <c r="MCB159" s="468"/>
      <c r="MCC159" s="468"/>
      <c r="MCD159" s="468"/>
      <c r="MCE159" s="468"/>
      <c r="MCF159" s="468"/>
      <c r="MCG159" s="468"/>
      <c r="MCH159" s="468"/>
      <c r="MCI159" s="468"/>
      <c r="MCJ159" s="468"/>
      <c r="MCK159" s="468"/>
      <c r="MCL159" s="468"/>
      <c r="MCM159" s="468"/>
      <c r="MCN159" s="468"/>
      <c r="MCO159" s="468"/>
      <c r="MCP159" s="468"/>
      <c r="MCQ159" s="468"/>
      <c r="MCR159" s="468"/>
      <c r="MCS159" s="468"/>
      <c r="MCT159" s="468"/>
      <c r="MCU159" s="468"/>
      <c r="MCV159" s="468"/>
      <c r="MCW159" s="468"/>
      <c r="MCX159" s="468"/>
      <c r="MCY159" s="468"/>
      <c r="MCZ159" s="468"/>
      <c r="MDA159" s="468"/>
      <c r="MDB159" s="468"/>
      <c r="MDC159" s="468"/>
      <c r="MDD159" s="468"/>
      <c r="MDE159" s="468"/>
      <c r="MDF159" s="468"/>
      <c r="MDG159" s="468"/>
      <c r="MDH159" s="468"/>
      <c r="MDI159" s="468"/>
      <c r="MDJ159" s="468"/>
      <c r="MDK159" s="468"/>
      <c r="MDL159" s="468"/>
      <c r="MDM159" s="468"/>
      <c r="MDN159" s="468"/>
      <c r="MDO159" s="468"/>
      <c r="MDP159" s="468"/>
      <c r="MDQ159" s="468"/>
      <c r="MDR159" s="468"/>
      <c r="MDS159" s="468"/>
      <c r="MDT159" s="468"/>
      <c r="MDU159" s="468"/>
      <c r="MDV159" s="468"/>
      <c r="MDW159" s="468"/>
      <c r="MDX159" s="468"/>
      <c r="MDY159" s="468"/>
      <c r="MDZ159" s="468"/>
      <c r="MEA159" s="468"/>
      <c r="MEB159" s="468"/>
      <c r="MEC159" s="468"/>
      <c r="MED159" s="468"/>
      <c r="MEE159" s="468"/>
      <c r="MEF159" s="468"/>
      <c r="MEG159" s="468"/>
      <c r="MEH159" s="468"/>
      <c r="MEI159" s="468"/>
      <c r="MEJ159" s="468"/>
      <c r="MEK159" s="468"/>
      <c r="MEL159" s="468"/>
      <c r="MEM159" s="468"/>
      <c r="MEN159" s="468"/>
      <c r="MEO159" s="468"/>
      <c r="MEP159" s="468"/>
      <c r="MEQ159" s="468"/>
      <c r="MER159" s="468"/>
      <c r="MES159" s="468"/>
      <c r="MET159" s="468"/>
      <c r="MEU159" s="468"/>
      <c r="MEV159" s="468"/>
      <c r="MEW159" s="468"/>
      <c r="MEX159" s="468"/>
      <c r="MEY159" s="468"/>
      <c r="MEZ159" s="468"/>
      <c r="MFA159" s="468"/>
      <c r="MFB159" s="468"/>
      <c r="MFC159" s="468"/>
      <c r="MFD159" s="468"/>
      <c r="MFE159" s="468"/>
      <c r="MFF159" s="468"/>
      <c r="MFG159" s="468"/>
      <c r="MFH159" s="468"/>
      <c r="MFI159" s="468"/>
      <c r="MFJ159" s="468"/>
      <c r="MFK159" s="468"/>
      <c r="MFL159" s="468"/>
      <c r="MFM159" s="468"/>
      <c r="MFN159" s="468"/>
      <c r="MFO159" s="468"/>
      <c r="MFP159" s="468"/>
      <c r="MFQ159" s="468"/>
      <c r="MFR159" s="468"/>
      <c r="MFS159" s="468"/>
      <c r="MFT159" s="468"/>
      <c r="MFU159" s="468"/>
      <c r="MFV159" s="468"/>
      <c r="MFW159" s="468"/>
      <c r="MFX159" s="468"/>
      <c r="MFY159" s="468"/>
      <c r="MFZ159" s="468"/>
      <c r="MGA159" s="468"/>
      <c r="MGB159" s="468"/>
      <c r="MGC159" s="468"/>
      <c r="MGD159" s="468"/>
      <c r="MGE159" s="468"/>
      <c r="MGF159" s="468"/>
      <c r="MGG159" s="468"/>
      <c r="MGH159" s="468"/>
      <c r="MGI159" s="468"/>
      <c r="MGJ159" s="468"/>
      <c r="MGK159" s="468"/>
      <c r="MGL159" s="468"/>
      <c r="MGM159" s="468"/>
      <c r="MGN159" s="468"/>
      <c r="MGO159" s="468"/>
      <c r="MGP159" s="468"/>
      <c r="MGQ159" s="468"/>
      <c r="MGR159" s="468"/>
      <c r="MGS159" s="468"/>
      <c r="MGT159" s="468"/>
      <c r="MGU159" s="468"/>
      <c r="MGV159" s="468"/>
      <c r="MGW159" s="468"/>
      <c r="MGX159" s="468"/>
      <c r="MGY159" s="468"/>
      <c r="MGZ159" s="468"/>
      <c r="MHA159" s="468"/>
      <c r="MHB159" s="468"/>
      <c r="MHC159" s="468"/>
      <c r="MHD159" s="468"/>
      <c r="MHE159" s="468"/>
      <c r="MHF159" s="468"/>
      <c r="MHG159" s="468"/>
      <c r="MHH159" s="468"/>
      <c r="MHI159" s="468"/>
      <c r="MHJ159" s="468"/>
      <c r="MHK159" s="468"/>
      <c r="MHL159" s="468"/>
      <c r="MHM159" s="468"/>
      <c r="MHN159" s="468"/>
      <c r="MHO159" s="468"/>
      <c r="MHP159" s="468"/>
      <c r="MHQ159" s="468"/>
      <c r="MHR159" s="468"/>
      <c r="MHS159" s="468"/>
      <c r="MHT159" s="468"/>
      <c r="MHU159" s="468"/>
      <c r="MHV159" s="468"/>
      <c r="MHW159" s="468"/>
      <c r="MHX159" s="468"/>
      <c r="MHY159" s="468"/>
      <c r="MHZ159" s="468"/>
      <c r="MIA159" s="468"/>
      <c r="MIB159" s="468"/>
      <c r="MIC159" s="468"/>
      <c r="MID159" s="468"/>
      <c r="MIE159" s="468"/>
      <c r="MIF159" s="468"/>
      <c r="MIG159" s="468"/>
      <c r="MIH159" s="468"/>
      <c r="MII159" s="468"/>
      <c r="MIJ159" s="468"/>
      <c r="MIK159" s="468"/>
      <c r="MIL159" s="468"/>
      <c r="MIM159" s="468"/>
      <c r="MIN159" s="468"/>
      <c r="MIO159" s="468"/>
      <c r="MIP159" s="468"/>
      <c r="MIQ159" s="468"/>
      <c r="MIR159" s="468"/>
      <c r="MIS159" s="468"/>
      <c r="MIT159" s="468"/>
      <c r="MIU159" s="468"/>
      <c r="MIV159" s="468"/>
      <c r="MIW159" s="468"/>
      <c r="MIX159" s="468"/>
      <c r="MIY159" s="468"/>
      <c r="MIZ159" s="468"/>
      <c r="MJA159" s="468"/>
      <c r="MJB159" s="468"/>
      <c r="MJC159" s="468"/>
      <c r="MJD159" s="468"/>
      <c r="MJE159" s="468"/>
      <c r="MJF159" s="468"/>
      <c r="MJG159" s="468"/>
      <c r="MJH159" s="468"/>
      <c r="MJI159" s="468"/>
      <c r="MJJ159" s="468"/>
      <c r="MJK159" s="468"/>
      <c r="MJL159" s="468"/>
      <c r="MJM159" s="468"/>
      <c r="MJN159" s="468"/>
      <c r="MJO159" s="468"/>
      <c r="MJP159" s="468"/>
      <c r="MJQ159" s="468"/>
      <c r="MJR159" s="468"/>
      <c r="MJS159" s="468"/>
      <c r="MJT159" s="468"/>
      <c r="MJU159" s="468"/>
      <c r="MJV159" s="468"/>
      <c r="MJW159" s="468"/>
      <c r="MJX159" s="468"/>
      <c r="MJY159" s="468"/>
      <c r="MJZ159" s="468"/>
      <c r="MKA159" s="468"/>
      <c r="MKB159" s="468"/>
      <c r="MKC159" s="468"/>
      <c r="MKD159" s="468"/>
      <c r="MKE159" s="468"/>
      <c r="MKF159" s="468"/>
      <c r="MKG159" s="468"/>
      <c r="MKH159" s="468"/>
      <c r="MKI159" s="468"/>
      <c r="MKJ159" s="468"/>
      <c r="MKK159" s="468"/>
      <c r="MKL159" s="468"/>
      <c r="MKM159" s="468"/>
      <c r="MKN159" s="468"/>
      <c r="MKO159" s="468"/>
      <c r="MKP159" s="468"/>
      <c r="MKQ159" s="468"/>
      <c r="MKR159" s="468"/>
      <c r="MKS159" s="468"/>
      <c r="MKT159" s="468"/>
      <c r="MKU159" s="468"/>
      <c r="MKV159" s="468"/>
      <c r="MKW159" s="468"/>
      <c r="MKX159" s="468"/>
      <c r="MKY159" s="468"/>
      <c r="MKZ159" s="468"/>
      <c r="MLA159" s="468"/>
      <c r="MLB159" s="468"/>
      <c r="MLC159" s="468"/>
      <c r="MLD159" s="468"/>
      <c r="MLE159" s="468"/>
      <c r="MLF159" s="468"/>
      <c r="MLG159" s="468"/>
      <c r="MLH159" s="468"/>
      <c r="MLI159" s="468"/>
      <c r="MLJ159" s="468"/>
      <c r="MLK159" s="468"/>
      <c r="MLL159" s="468"/>
      <c r="MLM159" s="468"/>
      <c r="MLN159" s="468"/>
      <c r="MLO159" s="468"/>
      <c r="MLP159" s="468"/>
      <c r="MLQ159" s="468"/>
      <c r="MLR159" s="468"/>
      <c r="MLS159" s="468"/>
      <c r="MLT159" s="468"/>
      <c r="MLU159" s="468"/>
      <c r="MLV159" s="468"/>
      <c r="MLW159" s="468"/>
      <c r="MLX159" s="468"/>
      <c r="MLY159" s="468"/>
      <c r="MLZ159" s="468"/>
      <c r="MMA159" s="468"/>
      <c r="MMB159" s="468"/>
      <c r="MMC159" s="468"/>
      <c r="MMD159" s="468"/>
      <c r="MME159" s="468"/>
      <c r="MMF159" s="468"/>
      <c r="MMG159" s="468"/>
      <c r="MMH159" s="468"/>
      <c r="MMI159" s="468"/>
      <c r="MMJ159" s="468"/>
      <c r="MMK159" s="468"/>
      <c r="MML159" s="468"/>
      <c r="MMM159" s="468"/>
      <c r="MMN159" s="468"/>
      <c r="MMO159" s="468"/>
      <c r="MMP159" s="468"/>
      <c r="MMQ159" s="468"/>
      <c r="MMR159" s="468"/>
      <c r="MMS159" s="468"/>
      <c r="MMT159" s="468"/>
      <c r="MMU159" s="468"/>
      <c r="MMV159" s="468"/>
      <c r="MMW159" s="468"/>
      <c r="MMX159" s="468"/>
      <c r="MMY159" s="468"/>
      <c r="MMZ159" s="468"/>
      <c r="MNA159" s="468"/>
      <c r="MNB159" s="468"/>
      <c r="MNC159" s="468"/>
      <c r="MND159" s="468"/>
      <c r="MNE159" s="468"/>
      <c r="MNF159" s="468"/>
      <c r="MNG159" s="468"/>
      <c r="MNH159" s="468"/>
      <c r="MNI159" s="468"/>
      <c r="MNJ159" s="468"/>
      <c r="MNK159" s="468"/>
      <c r="MNL159" s="468"/>
      <c r="MNM159" s="468"/>
      <c r="MNN159" s="468"/>
      <c r="MNO159" s="468"/>
      <c r="MNP159" s="468"/>
      <c r="MNQ159" s="468"/>
      <c r="MNR159" s="468"/>
      <c r="MNS159" s="468"/>
      <c r="MNT159" s="468"/>
      <c r="MNU159" s="468"/>
      <c r="MNV159" s="468"/>
      <c r="MNW159" s="468"/>
      <c r="MNX159" s="468"/>
      <c r="MNY159" s="468"/>
      <c r="MNZ159" s="468"/>
      <c r="MOA159" s="468"/>
      <c r="MOB159" s="468"/>
      <c r="MOC159" s="468"/>
      <c r="MOD159" s="468"/>
      <c r="MOE159" s="468"/>
      <c r="MOF159" s="468"/>
      <c r="MOG159" s="468"/>
      <c r="MOH159" s="468"/>
      <c r="MOI159" s="468"/>
      <c r="MOJ159" s="468"/>
      <c r="MOK159" s="468"/>
      <c r="MOL159" s="468"/>
      <c r="MOM159" s="468"/>
      <c r="MON159" s="468"/>
      <c r="MOO159" s="468"/>
      <c r="MOP159" s="468"/>
      <c r="MOQ159" s="468"/>
      <c r="MOR159" s="468"/>
      <c r="MOS159" s="468"/>
      <c r="MOT159" s="468"/>
      <c r="MOU159" s="468"/>
      <c r="MOV159" s="468"/>
      <c r="MOW159" s="468"/>
      <c r="MOX159" s="468"/>
      <c r="MOY159" s="468"/>
      <c r="MOZ159" s="468"/>
      <c r="MPA159" s="468"/>
      <c r="MPB159" s="468"/>
      <c r="MPC159" s="468"/>
      <c r="MPD159" s="468"/>
      <c r="MPE159" s="468"/>
      <c r="MPF159" s="468"/>
      <c r="MPG159" s="468"/>
      <c r="MPH159" s="468"/>
      <c r="MPI159" s="468"/>
      <c r="MPJ159" s="468"/>
      <c r="MPK159" s="468"/>
      <c r="MPL159" s="468"/>
      <c r="MPM159" s="468"/>
      <c r="MPN159" s="468"/>
      <c r="MPO159" s="468"/>
      <c r="MPP159" s="468"/>
      <c r="MPQ159" s="468"/>
      <c r="MPR159" s="468"/>
      <c r="MPS159" s="468"/>
      <c r="MPT159" s="468"/>
      <c r="MPU159" s="468"/>
      <c r="MPV159" s="468"/>
      <c r="MPW159" s="468"/>
      <c r="MPX159" s="468"/>
      <c r="MPY159" s="468"/>
      <c r="MPZ159" s="468"/>
      <c r="MQA159" s="468"/>
      <c r="MQB159" s="468"/>
      <c r="MQC159" s="468"/>
      <c r="MQD159" s="468"/>
      <c r="MQE159" s="468"/>
      <c r="MQF159" s="468"/>
      <c r="MQG159" s="468"/>
      <c r="MQH159" s="468"/>
      <c r="MQI159" s="468"/>
      <c r="MQJ159" s="468"/>
      <c r="MQK159" s="468"/>
      <c r="MQL159" s="468"/>
      <c r="MQM159" s="468"/>
      <c r="MQN159" s="468"/>
      <c r="MQO159" s="468"/>
      <c r="MQP159" s="468"/>
      <c r="MQQ159" s="468"/>
      <c r="MQR159" s="468"/>
      <c r="MQS159" s="468"/>
      <c r="MQT159" s="468"/>
      <c r="MQU159" s="468"/>
      <c r="MQV159" s="468"/>
      <c r="MQW159" s="468"/>
      <c r="MQX159" s="468"/>
      <c r="MQY159" s="468"/>
      <c r="MQZ159" s="468"/>
      <c r="MRA159" s="468"/>
      <c r="MRB159" s="468"/>
      <c r="MRC159" s="468"/>
      <c r="MRD159" s="468"/>
      <c r="MRE159" s="468"/>
      <c r="MRF159" s="468"/>
      <c r="MRG159" s="468"/>
      <c r="MRH159" s="468"/>
      <c r="MRI159" s="468"/>
      <c r="MRJ159" s="468"/>
      <c r="MRK159" s="468"/>
      <c r="MRL159" s="468"/>
      <c r="MRM159" s="468"/>
      <c r="MRN159" s="468"/>
      <c r="MRO159" s="468"/>
      <c r="MRP159" s="468"/>
      <c r="MRQ159" s="468"/>
      <c r="MRR159" s="468"/>
      <c r="MRS159" s="468"/>
      <c r="MRT159" s="468"/>
      <c r="MRU159" s="468"/>
      <c r="MRV159" s="468"/>
      <c r="MRW159" s="468"/>
      <c r="MRX159" s="468"/>
      <c r="MRY159" s="468"/>
      <c r="MRZ159" s="468"/>
      <c r="MSA159" s="468"/>
      <c r="MSB159" s="468"/>
      <c r="MSC159" s="468"/>
      <c r="MSD159" s="468"/>
      <c r="MSE159" s="468"/>
      <c r="MSF159" s="468"/>
      <c r="MSG159" s="468"/>
      <c r="MSH159" s="468"/>
      <c r="MSI159" s="468"/>
      <c r="MSJ159" s="468"/>
      <c r="MSK159" s="468"/>
      <c r="MSL159" s="468"/>
      <c r="MSM159" s="468"/>
      <c r="MSN159" s="468"/>
      <c r="MSO159" s="468"/>
      <c r="MSP159" s="468"/>
      <c r="MSQ159" s="468"/>
      <c r="MSR159" s="468"/>
      <c r="MSS159" s="468"/>
      <c r="MST159" s="468"/>
      <c r="MSU159" s="468"/>
      <c r="MSV159" s="468"/>
      <c r="MSW159" s="468"/>
      <c r="MSX159" s="468"/>
      <c r="MSY159" s="468"/>
      <c r="MSZ159" s="468"/>
      <c r="MTA159" s="468"/>
      <c r="MTB159" s="468"/>
      <c r="MTC159" s="468"/>
      <c r="MTD159" s="468"/>
      <c r="MTE159" s="468"/>
      <c r="MTF159" s="468"/>
      <c r="MTG159" s="468"/>
      <c r="MTH159" s="468"/>
      <c r="MTI159" s="468"/>
      <c r="MTJ159" s="468"/>
      <c r="MTK159" s="468"/>
      <c r="MTL159" s="468"/>
      <c r="MTM159" s="468"/>
      <c r="MTN159" s="468"/>
      <c r="MTO159" s="468"/>
      <c r="MTP159" s="468"/>
      <c r="MTQ159" s="468"/>
      <c r="MTR159" s="468"/>
      <c r="MTS159" s="468"/>
      <c r="MTT159" s="468"/>
      <c r="MTU159" s="468"/>
      <c r="MTV159" s="468"/>
      <c r="MTW159" s="468"/>
      <c r="MTX159" s="468"/>
      <c r="MTY159" s="468"/>
      <c r="MTZ159" s="468"/>
      <c r="MUA159" s="468"/>
      <c r="MUB159" s="468"/>
      <c r="MUC159" s="468"/>
      <c r="MUD159" s="468"/>
      <c r="MUE159" s="468"/>
      <c r="MUF159" s="468"/>
      <c r="MUG159" s="468"/>
      <c r="MUH159" s="468"/>
      <c r="MUI159" s="468"/>
      <c r="MUJ159" s="468"/>
      <c r="MUK159" s="468"/>
      <c r="MUL159" s="468"/>
      <c r="MUM159" s="468"/>
      <c r="MUN159" s="468"/>
      <c r="MUO159" s="468"/>
      <c r="MUP159" s="468"/>
      <c r="MUQ159" s="468"/>
      <c r="MUR159" s="468"/>
      <c r="MUS159" s="468"/>
      <c r="MUT159" s="468"/>
      <c r="MUU159" s="468"/>
      <c r="MUV159" s="468"/>
      <c r="MUW159" s="468"/>
      <c r="MUX159" s="468"/>
      <c r="MUY159" s="468"/>
      <c r="MUZ159" s="468"/>
      <c r="MVA159" s="468"/>
      <c r="MVB159" s="468"/>
      <c r="MVC159" s="468"/>
      <c r="MVD159" s="468"/>
      <c r="MVE159" s="468"/>
      <c r="MVF159" s="468"/>
      <c r="MVG159" s="468"/>
      <c r="MVH159" s="468"/>
      <c r="MVI159" s="468"/>
      <c r="MVJ159" s="468"/>
      <c r="MVK159" s="468"/>
      <c r="MVL159" s="468"/>
      <c r="MVM159" s="468"/>
      <c r="MVN159" s="468"/>
      <c r="MVO159" s="468"/>
      <c r="MVP159" s="468"/>
      <c r="MVQ159" s="468"/>
      <c r="MVR159" s="468"/>
      <c r="MVS159" s="468"/>
      <c r="MVT159" s="468"/>
      <c r="MVU159" s="468"/>
      <c r="MVV159" s="468"/>
      <c r="MVW159" s="468"/>
      <c r="MVX159" s="468"/>
      <c r="MVY159" s="468"/>
      <c r="MVZ159" s="468"/>
      <c r="MWA159" s="468"/>
      <c r="MWB159" s="468"/>
      <c r="MWC159" s="468"/>
      <c r="MWD159" s="468"/>
      <c r="MWE159" s="468"/>
      <c r="MWF159" s="468"/>
      <c r="MWG159" s="468"/>
      <c r="MWH159" s="468"/>
      <c r="MWI159" s="468"/>
      <c r="MWJ159" s="468"/>
      <c r="MWK159" s="468"/>
      <c r="MWL159" s="468"/>
      <c r="MWM159" s="468"/>
      <c r="MWN159" s="468"/>
      <c r="MWO159" s="468"/>
      <c r="MWP159" s="468"/>
      <c r="MWQ159" s="468"/>
      <c r="MWR159" s="468"/>
      <c r="MWS159" s="468"/>
      <c r="MWT159" s="468"/>
      <c r="MWU159" s="468"/>
      <c r="MWV159" s="468"/>
      <c r="MWW159" s="468"/>
      <c r="MWX159" s="468"/>
      <c r="MWY159" s="468"/>
      <c r="MWZ159" s="468"/>
      <c r="MXA159" s="468"/>
      <c r="MXB159" s="468"/>
      <c r="MXC159" s="468"/>
      <c r="MXD159" s="468"/>
      <c r="MXE159" s="468"/>
      <c r="MXF159" s="468"/>
      <c r="MXG159" s="468"/>
      <c r="MXH159" s="468"/>
      <c r="MXI159" s="468"/>
      <c r="MXJ159" s="468"/>
      <c r="MXK159" s="468"/>
      <c r="MXL159" s="468"/>
      <c r="MXM159" s="468"/>
      <c r="MXN159" s="468"/>
      <c r="MXO159" s="468"/>
      <c r="MXP159" s="468"/>
      <c r="MXQ159" s="468"/>
      <c r="MXR159" s="468"/>
      <c r="MXS159" s="468"/>
      <c r="MXT159" s="468"/>
      <c r="MXU159" s="468"/>
      <c r="MXV159" s="468"/>
      <c r="MXW159" s="468"/>
      <c r="MXX159" s="468"/>
      <c r="MXY159" s="468"/>
      <c r="MXZ159" s="468"/>
      <c r="MYA159" s="468"/>
      <c r="MYB159" s="468"/>
      <c r="MYC159" s="468"/>
      <c r="MYD159" s="468"/>
      <c r="MYE159" s="468"/>
      <c r="MYF159" s="468"/>
      <c r="MYG159" s="468"/>
      <c r="MYH159" s="468"/>
      <c r="MYI159" s="468"/>
      <c r="MYJ159" s="468"/>
      <c r="MYK159" s="468"/>
      <c r="MYL159" s="468"/>
      <c r="MYM159" s="468"/>
      <c r="MYN159" s="468"/>
      <c r="MYO159" s="468"/>
      <c r="MYP159" s="468"/>
      <c r="MYQ159" s="468"/>
      <c r="MYR159" s="468"/>
      <c r="MYS159" s="468"/>
      <c r="MYT159" s="468"/>
      <c r="MYU159" s="468"/>
      <c r="MYV159" s="468"/>
      <c r="MYW159" s="468"/>
      <c r="MYX159" s="468"/>
      <c r="MYY159" s="468"/>
      <c r="MYZ159" s="468"/>
      <c r="MZA159" s="468"/>
      <c r="MZB159" s="468"/>
      <c r="MZC159" s="468"/>
      <c r="MZD159" s="468"/>
      <c r="MZE159" s="468"/>
      <c r="MZF159" s="468"/>
      <c r="MZG159" s="468"/>
      <c r="MZH159" s="468"/>
      <c r="MZI159" s="468"/>
      <c r="MZJ159" s="468"/>
      <c r="MZK159" s="468"/>
      <c r="MZL159" s="468"/>
      <c r="MZM159" s="468"/>
      <c r="MZN159" s="468"/>
      <c r="MZO159" s="468"/>
      <c r="MZP159" s="468"/>
      <c r="MZQ159" s="468"/>
      <c r="MZR159" s="468"/>
      <c r="MZS159" s="468"/>
      <c r="MZT159" s="468"/>
      <c r="MZU159" s="468"/>
      <c r="MZV159" s="468"/>
      <c r="MZW159" s="468"/>
      <c r="MZX159" s="468"/>
      <c r="MZY159" s="468"/>
      <c r="MZZ159" s="468"/>
      <c r="NAA159" s="468"/>
      <c r="NAB159" s="468"/>
      <c r="NAC159" s="468"/>
      <c r="NAD159" s="468"/>
      <c r="NAE159" s="468"/>
      <c r="NAF159" s="468"/>
      <c r="NAG159" s="468"/>
      <c r="NAH159" s="468"/>
      <c r="NAI159" s="468"/>
      <c r="NAJ159" s="468"/>
      <c r="NAK159" s="468"/>
      <c r="NAL159" s="468"/>
      <c r="NAM159" s="468"/>
      <c r="NAN159" s="468"/>
      <c r="NAO159" s="468"/>
      <c r="NAP159" s="468"/>
      <c r="NAQ159" s="468"/>
      <c r="NAR159" s="468"/>
      <c r="NAS159" s="468"/>
      <c r="NAT159" s="468"/>
      <c r="NAU159" s="468"/>
      <c r="NAV159" s="468"/>
      <c r="NAW159" s="468"/>
      <c r="NAX159" s="468"/>
      <c r="NAY159" s="468"/>
      <c r="NAZ159" s="468"/>
      <c r="NBA159" s="468"/>
      <c r="NBB159" s="468"/>
      <c r="NBC159" s="468"/>
      <c r="NBD159" s="468"/>
      <c r="NBE159" s="468"/>
      <c r="NBF159" s="468"/>
      <c r="NBG159" s="468"/>
      <c r="NBH159" s="468"/>
      <c r="NBI159" s="468"/>
      <c r="NBJ159" s="468"/>
      <c r="NBK159" s="468"/>
      <c r="NBL159" s="468"/>
      <c r="NBM159" s="468"/>
      <c r="NBN159" s="468"/>
      <c r="NBO159" s="468"/>
      <c r="NBP159" s="468"/>
      <c r="NBQ159" s="468"/>
      <c r="NBR159" s="468"/>
      <c r="NBS159" s="468"/>
      <c r="NBT159" s="468"/>
      <c r="NBU159" s="468"/>
      <c r="NBV159" s="468"/>
      <c r="NBW159" s="468"/>
      <c r="NBX159" s="468"/>
      <c r="NBY159" s="468"/>
      <c r="NBZ159" s="468"/>
      <c r="NCA159" s="468"/>
      <c r="NCB159" s="468"/>
      <c r="NCC159" s="468"/>
      <c r="NCD159" s="468"/>
      <c r="NCE159" s="468"/>
      <c r="NCF159" s="468"/>
      <c r="NCG159" s="468"/>
      <c r="NCH159" s="468"/>
      <c r="NCI159" s="468"/>
      <c r="NCJ159" s="468"/>
      <c r="NCK159" s="468"/>
      <c r="NCL159" s="468"/>
      <c r="NCM159" s="468"/>
      <c r="NCN159" s="468"/>
      <c r="NCO159" s="468"/>
      <c r="NCP159" s="468"/>
      <c r="NCQ159" s="468"/>
      <c r="NCR159" s="468"/>
      <c r="NCS159" s="468"/>
      <c r="NCT159" s="468"/>
      <c r="NCU159" s="468"/>
      <c r="NCV159" s="468"/>
      <c r="NCW159" s="468"/>
      <c r="NCX159" s="468"/>
      <c r="NCY159" s="468"/>
      <c r="NCZ159" s="468"/>
      <c r="NDA159" s="468"/>
      <c r="NDB159" s="468"/>
      <c r="NDC159" s="468"/>
      <c r="NDD159" s="468"/>
      <c r="NDE159" s="468"/>
      <c r="NDF159" s="468"/>
      <c r="NDG159" s="468"/>
      <c r="NDH159" s="468"/>
      <c r="NDI159" s="468"/>
      <c r="NDJ159" s="468"/>
      <c r="NDK159" s="468"/>
      <c r="NDL159" s="468"/>
      <c r="NDM159" s="468"/>
      <c r="NDN159" s="468"/>
      <c r="NDO159" s="468"/>
      <c r="NDP159" s="468"/>
      <c r="NDQ159" s="468"/>
      <c r="NDR159" s="468"/>
      <c r="NDS159" s="468"/>
      <c r="NDT159" s="468"/>
      <c r="NDU159" s="468"/>
      <c r="NDV159" s="468"/>
      <c r="NDW159" s="468"/>
      <c r="NDX159" s="468"/>
      <c r="NDY159" s="468"/>
      <c r="NDZ159" s="468"/>
      <c r="NEA159" s="468"/>
      <c r="NEB159" s="468"/>
      <c r="NEC159" s="468"/>
      <c r="NED159" s="468"/>
      <c r="NEE159" s="468"/>
      <c r="NEF159" s="468"/>
      <c r="NEG159" s="468"/>
      <c r="NEH159" s="468"/>
      <c r="NEI159" s="468"/>
      <c r="NEJ159" s="468"/>
      <c r="NEK159" s="468"/>
      <c r="NEL159" s="468"/>
      <c r="NEM159" s="468"/>
      <c r="NEN159" s="468"/>
      <c r="NEO159" s="468"/>
      <c r="NEP159" s="468"/>
      <c r="NEQ159" s="468"/>
      <c r="NER159" s="468"/>
      <c r="NES159" s="468"/>
      <c r="NET159" s="468"/>
      <c r="NEU159" s="468"/>
      <c r="NEV159" s="468"/>
      <c r="NEW159" s="468"/>
      <c r="NEX159" s="468"/>
      <c r="NEY159" s="468"/>
      <c r="NEZ159" s="468"/>
      <c r="NFA159" s="468"/>
      <c r="NFB159" s="468"/>
      <c r="NFC159" s="468"/>
      <c r="NFD159" s="468"/>
      <c r="NFE159" s="468"/>
      <c r="NFF159" s="468"/>
      <c r="NFG159" s="468"/>
      <c r="NFH159" s="468"/>
      <c r="NFI159" s="468"/>
      <c r="NFJ159" s="468"/>
      <c r="NFK159" s="468"/>
      <c r="NFL159" s="468"/>
      <c r="NFM159" s="468"/>
      <c r="NFN159" s="468"/>
      <c r="NFO159" s="468"/>
      <c r="NFP159" s="468"/>
      <c r="NFQ159" s="468"/>
      <c r="NFR159" s="468"/>
      <c r="NFS159" s="468"/>
      <c r="NFT159" s="468"/>
      <c r="NFU159" s="468"/>
      <c r="NFV159" s="468"/>
      <c r="NFW159" s="468"/>
      <c r="NFX159" s="468"/>
      <c r="NFY159" s="468"/>
      <c r="NFZ159" s="468"/>
      <c r="NGA159" s="468"/>
      <c r="NGB159" s="468"/>
      <c r="NGC159" s="468"/>
      <c r="NGD159" s="468"/>
      <c r="NGE159" s="468"/>
      <c r="NGF159" s="468"/>
      <c r="NGG159" s="468"/>
      <c r="NGH159" s="468"/>
      <c r="NGI159" s="468"/>
      <c r="NGJ159" s="468"/>
      <c r="NGK159" s="468"/>
      <c r="NGL159" s="468"/>
      <c r="NGM159" s="468"/>
      <c r="NGN159" s="468"/>
      <c r="NGO159" s="468"/>
      <c r="NGP159" s="468"/>
      <c r="NGQ159" s="468"/>
      <c r="NGR159" s="468"/>
      <c r="NGS159" s="468"/>
      <c r="NGT159" s="468"/>
      <c r="NGU159" s="468"/>
      <c r="NGV159" s="468"/>
      <c r="NGW159" s="468"/>
      <c r="NGX159" s="468"/>
      <c r="NGY159" s="468"/>
      <c r="NGZ159" s="468"/>
      <c r="NHA159" s="468"/>
      <c r="NHB159" s="468"/>
      <c r="NHC159" s="468"/>
      <c r="NHD159" s="468"/>
      <c r="NHE159" s="468"/>
      <c r="NHF159" s="468"/>
      <c r="NHG159" s="468"/>
      <c r="NHH159" s="468"/>
      <c r="NHI159" s="468"/>
      <c r="NHJ159" s="468"/>
      <c r="NHK159" s="468"/>
      <c r="NHL159" s="468"/>
      <c r="NHM159" s="468"/>
      <c r="NHN159" s="468"/>
      <c r="NHO159" s="468"/>
      <c r="NHP159" s="468"/>
      <c r="NHQ159" s="468"/>
      <c r="NHR159" s="468"/>
      <c r="NHS159" s="468"/>
      <c r="NHT159" s="468"/>
      <c r="NHU159" s="468"/>
      <c r="NHV159" s="468"/>
      <c r="NHW159" s="468"/>
      <c r="NHX159" s="468"/>
      <c r="NHY159" s="468"/>
      <c r="NHZ159" s="468"/>
      <c r="NIA159" s="468"/>
      <c r="NIB159" s="468"/>
      <c r="NIC159" s="468"/>
      <c r="NID159" s="468"/>
      <c r="NIE159" s="468"/>
      <c r="NIF159" s="468"/>
      <c r="NIG159" s="468"/>
      <c r="NIH159" s="468"/>
      <c r="NII159" s="468"/>
      <c r="NIJ159" s="468"/>
      <c r="NIK159" s="468"/>
      <c r="NIL159" s="468"/>
      <c r="NIM159" s="468"/>
      <c r="NIN159" s="468"/>
      <c r="NIO159" s="468"/>
      <c r="NIP159" s="468"/>
      <c r="NIQ159" s="468"/>
      <c r="NIR159" s="468"/>
      <c r="NIS159" s="468"/>
      <c r="NIT159" s="468"/>
      <c r="NIU159" s="468"/>
      <c r="NIV159" s="468"/>
      <c r="NIW159" s="468"/>
      <c r="NIX159" s="468"/>
      <c r="NIY159" s="468"/>
      <c r="NIZ159" s="468"/>
      <c r="NJA159" s="468"/>
      <c r="NJB159" s="468"/>
      <c r="NJC159" s="468"/>
      <c r="NJD159" s="468"/>
      <c r="NJE159" s="468"/>
      <c r="NJF159" s="468"/>
      <c r="NJG159" s="468"/>
      <c r="NJH159" s="468"/>
      <c r="NJI159" s="468"/>
      <c r="NJJ159" s="468"/>
      <c r="NJK159" s="468"/>
      <c r="NJL159" s="468"/>
      <c r="NJM159" s="468"/>
      <c r="NJN159" s="468"/>
      <c r="NJO159" s="468"/>
      <c r="NJP159" s="468"/>
      <c r="NJQ159" s="468"/>
      <c r="NJR159" s="468"/>
      <c r="NJS159" s="468"/>
      <c r="NJT159" s="468"/>
      <c r="NJU159" s="468"/>
      <c r="NJV159" s="468"/>
      <c r="NJW159" s="468"/>
      <c r="NJX159" s="468"/>
      <c r="NJY159" s="468"/>
      <c r="NJZ159" s="468"/>
      <c r="NKA159" s="468"/>
      <c r="NKB159" s="468"/>
      <c r="NKC159" s="468"/>
      <c r="NKD159" s="468"/>
      <c r="NKE159" s="468"/>
      <c r="NKF159" s="468"/>
      <c r="NKG159" s="468"/>
      <c r="NKH159" s="468"/>
      <c r="NKI159" s="468"/>
      <c r="NKJ159" s="468"/>
      <c r="NKK159" s="468"/>
      <c r="NKL159" s="468"/>
      <c r="NKM159" s="468"/>
      <c r="NKN159" s="468"/>
      <c r="NKO159" s="468"/>
      <c r="NKP159" s="468"/>
      <c r="NKQ159" s="468"/>
      <c r="NKR159" s="468"/>
      <c r="NKS159" s="468"/>
      <c r="NKT159" s="468"/>
      <c r="NKU159" s="468"/>
      <c r="NKV159" s="468"/>
      <c r="NKW159" s="468"/>
      <c r="NKX159" s="468"/>
      <c r="NKY159" s="468"/>
      <c r="NKZ159" s="468"/>
      <c r="NLA159" s="468"/>
      <c r="NLB159" s="468"/>
      <c r="NLC159" s="468"/>
      <c r="NLD159" s="468"/>
      <c r="NLE159" s="468"/>
      <c r="NLF159" s="468"/>
      <c r="NLG159" s="468"/>
      <c r="NLH159" s="468"/>
      <c r="NLI159" s="468"/>
      <c r="NLJ159" s="468"/>
      <c r="NLK159" s="468"/>
      <c r="NLL159" s="468"/>
      <c r="NLM159" s="468"/>
      <c r="NLN159" s="468"/>
      <c r="NLO159" s="468"/>
      <c r="NLP159" s="468"/>
      <c r="NLQ159" s="468"/>
      <c r="NLR159" s="468"/>
      <c r="NLS159" s="468"/>
      <c r="NLT159" s="468"/>
      <c r="NLU159" s="468"/>
      <c r="NLV159" s="468"/>
      <c r="NLW159" s="468"/>
      <c r="NLX159" s="468"/>
      <c r="NLY159" s="468"/>
      <c r="NLZ159" s="468"/>
      <c r="NMA159" s="468"/>
      <c r="NMB159" s="468"/>
      <c r="NMC159" s="468"/>
      <c r="NMD159" s="468"/>
      <c r="NME159" s="468"/>
      <c r="NMF159" s="468"/>
      <c r="NMG159" s="468"/>
      <c r="NMH159" s="468"/>
      <c r="NMI159" s="468"/>
      <c r="NMJ159" s="468"/>
      <c r="NMK159" s="468"/>
      <c r="NML159" s="468"/>
      <c r="NMM159" s="468"/>
      <c r="NMN159" s="468"/>
      <c r="NMO159" s="468"/>
      <c r="NMP159" s="468"/>
      <c r="NMQ159" s="468"/>
      <c r="NMR159" s="468"/>
      <c r="NMS159" s="468"/>
      <c r="NMT159" s="468"/>
      <c r="NMU159" s="468"/>
      <c r="NMV159" s="468"/>
      <c r="NMW159" s="468"/>
      <c r="NMX159" s="468"/>
      <c r="NMY159" s="468"/>
      <c r="NMZ159" s="468"/>
      <c r="NNA159" s="468"/>
      <c r="NNB159" s="468"/>
      <c r="NNC159" s="468"/>
      <c r="NND159" s="468"/>
      <c r="NNE159" s="468"/>
      <c r="NNF159" s="468"/>
      <c r="NNG159" s="468"/>
      <c r="NNH159" s="468"/>
      <c r="NNI159" s="468"/>
      <c r="NNJ159" s="468"/>
      <c r="NNK159" s="468"/>
      <c r="NNL159" s="468"/>
      <c r="NNM159" s="468"/>
      <c r="NNN159" s="468"/>
      <c r="NNO159" s="468"/>
      <c r="NNP159" s="468"/>
      <c r="NNQ159" s="468"/>
      <c r="NNR159" s="468"/>
      <c r="NNS159" s="468"/>
      <c r="NNT159" s="468"/>
      <c r="NNU159" s="468"/>
      <c r="NNV159" s="468"/>
      <c r="NNW159" s="468"/>
      <c r="NNX159" s="468"/>
      <c r="NNY159" s="468"/>
      <c r="NNZ159" s="468"/>
      <c r="NOA159" s="468"/>
      <c r="NOB159" s="468"/>
      <c r="NOC159" s="468"/>
      <c r="NOD159" s="468"/>
      <c r="NOE159" s="468"/>
      <c r="NOF159" s="468"/>
      <c r="NOG159" s="468"/>
      <c r="NOH159" s="468"/>
      <c r="NOI159" s="468"/>
      <c r="NOJ159" s="468"/>
      <c r="NOK159" s="468"/>
      <c r="NOL159" s="468"/>
      <c r="NOM159" s="468"/>
      <c r="NON159" s="468"/>
      <c r="NOO159" s="468"/>
      <c r="NOP159" s="468"/>
      <c r="NOQ159" s="468"/>
      <c r="NOR159" s="468"/>
      <c r="NOS159" s="468"/>
      <c r="NOT159" s="468"/>
      <c r="NOU159" s="468"/>
      <c r="NOV159" s="468"/>
      <c r="NOW159" s="468"/>
      <c r="NOX159" s="468"/>
      <c r="NOY159" s="468"/>
      <c r="NOZ159" s="468"/>
      <c r="NPA159" s="468"/>
      <c r="NPB159" s="468"/>
      <c r="NPC159" s="468"/>
      <c r="NPD159" s="468"/>
      <c r="NPE159" s="468"/>
      <c r="NPF159" s="468"/>
      <c r="NPG159" s="468"/>
      <c r="NPH159" s="468"/>
      <c r="NPI159" s="468"/>
      <c r="NPJ159" s="468"/>
      <c r="NPK159" s="468"/>
      <c r="NPL159" s="468"/>
      <c r="NPM159" s="468"/>
      <c r="NPN159" s="468"/>
      <c r="NPO159" s="468"/>
      <c r="NPP159" s="468"/>
      <c r="NPQ159" s="468"/>
      <c r="NPR159" s="468"/>
      <c r="NPS159" s="468"/>
      <c r="NPT159" s="468"/>
      <c r="NPU159" s="468"/>
      <c r="NPV159" s="468"/>
      <c r="NPW159" s="468"/>
      <c r="NPX159" s="468"/>
      <c r="NPY159" s="468"/>
      <c r="NPZ159" s="468"/>
      <c r="NQA159" s="468"/>
      <c r="NQB159" s="468"/>
      <c r="NQC159" s="468"/>
      <c r="NQD159" s="468"/>
      <c r="NQE159" s="468"/>
      <c r="NQF159" s="468"/>
      <c r="NQG159" s="468"/>
      <c r="NQH159" s="468"/>
      <c r="NQI159" s="468"/>
      <c r="NQJ159" s="468"/>
      <c r="NQK159" s="468"/>
      <c r="NQL159" s="468"/>
      <c r="NQM159" s="468"/>
      <c r="NQN159" s="468"/>
      <c r="NQO159" s="468"/>
      <c r="NQP159" s="468"/>
      <c r="NQQ159" s="468"/>
      <c r="NQR159" s="468"/>
      <c r="NQS159" s="468"/>
      <c r="NQT159" s="468"/>
      <c r="NQU159" s="468"/>
      <c r="NQV159" s="468"/>
      <c r="NQW159" s="468"/>
      <c r="NQX159" s="468"/>
      <c r="NQY159" s="468"/>
      <c r="NQZ159" s="468"/>
      <c r="NRA159" s="468"/>
      <c r="NRB159" s="468"/>
      <c r="NRC159" s="468"/>
      <c r="NRD159" s="468"/>
      <c r="NRE159" s="468"/>
      <c r="NRF159" s="468"/>
      <c r="NRG159" s="468"/>
      <c r="NRH159" s="468"/>
      <c r="NRI159" s="468"/>
      <c r="NRJ159" s="468"/>
      <c r="NRK159" s="468"/>
      <c r="NRL159" s="468"/>
      <c r="NRM159" s="468"/>
      <c r="NRN159" s="468"/>
      <c r="NRO159" s="468"/>
      <c r="NRP159" s="468"/>
      <c r="NRQ159" s="468"/>
      <c r="NRR159" s="468"/>
      <c r="NRS159" s="468"/>
      <c r="NRT159" s="468"/>
      <c r="NRU159" s="468"/>
      <c r="NRV159" s="468"/>
      <c r="NRW159" s="468"/>
      <c r="NRX159" s="468"/>
      <c r="NRY159" s="468"/>
      <c r="NRZ159" s="468"/>
      <c r="NSA159" s="468"/>
      <c r="NSB159" s="468"/>
      <c r="NSC159" s="468"/>
      <c r="NSD159" s="468"/>
      <c r="NSE159" s="468"/>
      <c r="NSF159" s="468"/>
      <c r="NSG159" s="468"/>
      <c r="NSH159" s="468"/>
      <c r="NSI159" s="468"/>
      <c r="NSJ159" s="468"/>
      <c r="NSK159" s="468"/>
      <c r="NSL159" s="468"/>
      <c r="NSM159" s="468"/>
      <c r="NSN159" s="468"/>
      <c r="NSO159" s="468"/>
      <c r="NSP159" s="468"/>
      <c r="NSQ159" s="468"/>
      <c r="NSR159" s="468"/>
      <c r="NSS159" s="468"/>
      <c r="NST159" s="468"/>
      <c r="NSU159" s="468"/>
      <c r="NSV159" s="468"/>
      <c r="NSW159" s="468"/>
      <c r="NSX159" s="468"/>
      <c r="NSY159" s="468"/>
      <c r="NSZ159" s="468"/>
      <c r="NTA159" s="468"/>
      <c r="NTB159" s="468"/>
      <c r="NTC159" s="468"/>
      <c r="NTD159" s="468"/>
      <c r="NTE159" s="468"/>
      <c r="NTF159" s="468"/>
      <c r="NTG159" s="468"/>
      <c r="NTH159" s="468"/>
      <c r="NTI159" s="468"/>
      <c r="NTJ159" s="468"/>
      <c r="NTK159" s="468"/>
      <c r="NTL159" s="468"/>
      <c r="NTM159" s="468"/>
      <c r="NTN159" s="468"/>
      <c r="NTO159" s="468"/>
      <c r="NTP159" s="468"/>
      <c r="NTQ159" s="468"/>
      <c r="NTR159" s="468"/>
      <c r="NTS159" s="468"/>
      <c r="NTT159" s="468"/>
      <c r="NTU159" s="468"/>
      <c r="NTV159" s="468"/>
      <c r="NTW159" s="468"/>
      <c r="NTX159" s="468"/>
      <c r="NTY159" s="468"/>
      <c r="NTZ159" s="468"/>
      <c r="NUA159" s="468"/>
      <c r="NUB159" s="468"/>
      <c r="NUC159" s="468"/>
      <c r="NUD159" s="468"/>
      <c r="NUE159" s="468"/>
      <c r="NUF159" s="468"/>
      <c r="NUG159" s="468"/>
      <c r="NUH159" s="468"/>
      <c r="NUI159" s="468"/>
      <c r="NUJ159" s="468"/>
      <c r="NUK159" s="468"/>
      <c r="NUL159" s="468"/>
      <c r="NUM159" s="468"/>
      <c r="NUN159" s="468"/>
      <c r="NUO159" s="468"/>
      <c r="NUP159" s="468"/>
      <c r="NUQ159" s="468"/>
      <c r="NUR159" s="468"/>
      <c r="NUS159" s="468"/>
      <c r="NUT159" s="468"/>
      <c r="NUU159" s="468"/>
      <c r="NUV159" s="468"/>
      <c r="NUW159" s="468"/>
      <c r="NUX159" s="468"/>
      <c r="NUY159" s="468"/>
      <c r="NUZ159" s="468"/>
      <c r="NVA159" s="468"/>
      <c r="NVB159" s="468"/>
      <c r="NVC159" s="468"/>
      <c r="NVD159" s="468"/>
      <c r="NVE159" s="468"/>
      <c r="NVF159" s="468"/>
      <c r="NVG159" s="468"/>
      <c r="NVH159" s="468"/>
      <c r="NVI159" s="468"/>
      <c r="NVJ159" s="468"/>
      <c r="NVK159" s="468"/>
      <c r="NVL159" s="468"/>
      <c r="NVM159" s="468"/>
      <c r="NVN159" s="468"/>
      <c r="NVO159" s="468"/>
      <c r="NVP159" s="468"/>
      <c r="NVQ159" s="468"/>
      <c r="NVR159" s="468"/>
      <c r="NVS159" s="468"/>
      <c r="NVT159" s="468"/>
      <c r="NVU159" s="468"/>
      <c r="NVV159" s="468"/>
      <c r="NVW159" s="468"/>
      <c r="NVX159" s="468"/>
      <c r="NVY159" s="468"/>
      <c r="NVZ159" s="468"/>
      <c r="NWA159" s="468"/>
      <c r="NWB159" s="468"/>
      <c r="NWC159" s="468"/>
      <c r="NWD159" s="468"/>
      <c r="NWE159" s="468"/>
      <c r="NWF159" s="468"/>
      <c r="NWG159" s="468"/>
      <c r="NWH159" s="468"/>
      <c r="NWI159" s="468"/>
      <c r="NWJ159" s="468"/>
      <c r="NWK159" s="468"/>
      <c r="NWL159" s="468"/>
      <c r="NWM159" s="468"/>
      <c r="NWN159" s="468"/>
      <c r="NWO159" s="468"/>
      <c r="NWP159" s="468"/>
      <c r="NWQ159" s="468"/>
      <c r="NWR159" s="468"/>
      <c r="NWS159" s="468"/>
      <c r="NWT159" s="468"/>
      <c r="NWU159" s="468"/>
      <c r="NWV159" s="468"/>
      <c r="NWW159" s="468"/>
      <c r="NWX159" s="468"/>
      <c r="NWY159" s="468"/>
      <c r="NWZ159" s="468"/>
      <c r="NXA159" s="468"/>
      <c r="NXB159" s="468"/>
      <c r="NXC159" s="468"/>
      <c r="NXD159" s="468"/>
      <c r="NXE159" s="468"/>
      <c r="NXF159" s="468"/>
      <c r="NXG159" s="468"/>
      <c r="NXH159" s="468"/>
      <c r="NXI159" s="468"/>
      <c r="NXJ159" s="468"/>
      <c r="NXK159" s="468"/>
      <c r="NXL159" s="468"/>
      <c r="NXM159" s="468"/>
      <c r="NXN159" s="468"/>
      <c r="NXO159" s="468"/>
      <c r="NXP159" s="468"/>
      <c r="NXQ159" s="468"/>
      <c r="NXR159" s="468"/>
      <c r="NXS159" s="468"/>
      <c r="NXT159" s="468"/>
      <c r="NXU159" s="468"/>
      <c r="NXV159" s="468"/>
      <c r="NXW159" s="468"/>
      <c r="NXX159" s="468"/>
      <c r="NXY159" s="468"/>
      <c r="NXZ159" s="468"/>
      <c r="NYA159" s="468"/>
      <c r="NYB159" s="468"/>
      <c r="NYC159" s="468"/>
      <c r="NYD159" s="468"/>
      <c r="NYE159" s="468"/>
      <c r="NYF159" s="468"/>
      <c r="NYG159" s="468"/>
      <c r="NYH159" s="468"/>
      <c r="NYI159" s="468"/>
      <c r="NYJ159" s="468"/>
      <c r="NYK159" s="468"/>
      <c r="NYL159" s="468"/>
      <c r="NYM159" s="468"/>
      <c r="NYN159" s="468"/>
      <c r="NYO159" s="468"/>
      <c r="NYP159" s="468"/>
      <c r="NYQ159" s="468"/>
      <c r="NYR159" s="468"/>
      <c r="NYS159" s="468"/>
      <c r="NYT159" s="468"/>
      <c r="NYU159" s="468"/>
      <c r="NYV159" s="468"/>
      <c r="NYW159" s="468"/>
      <c r="NYX159" s="468"/>
      <c r="NYY159" s="468"/>
      <c r="NYZ159" s="468"/>
      <c r="NZA159" s="468"/>
      <c r="NZB159" s="468"/>
      <c r="NZC159" s="468"/>
      <c r="NZD159" s="468"/>
      <c r="NZE159" s="468"/>
      <c r="NZF159" s="468"/>
      <c r="NZG159" s="468"/>
      <c r="NZH159" s="468"/>
      <c r="NZI159" s="468"/>
      <c r="NZJ159" s="468"/>
      <c r="NZK159" s="468"/>
      <c r="NZL159" s="468"/>
      <c r="NZM159" s="468"/>
      <c r="NZN159" s="468"/>
      <c r="NZO159" s="468"/>
      <c r="NZP159" s="468"/>
      <c r="NZQ159" s="468"/>
      <c r="NZR159" s="468"/>
      <c r="NZS159" s="468"/>
      <c r="NZT159" s="468"/>
      <c r="NZU159" s="468"/>
      <c r="NZV159" s="468"/>
      <c r="NZW159" s="468"/>
      <c r="NZX159" s="468"/>
      <c r="NZY159" s="468"/>
      <c r="NZZ159" s="468"/>
      <c r="OAA159" s="468"/>
      <c r="OAB159" s="468"/>
      <c r="OAC159" s="468"/>
      <c r="OAD159" s="468"/>
      <c r="OAE159" s="468"/>
      <c r="OAF159" s="468"/>
      <c r="OAG159" s="468"/>
      <c r="OAH159" s="468"/>
      <c r="OAI159" s="468"/>
      <c r="OAJ159" s="468"/>
      <c r="OAK159" s="468"/>
      <c r="OAL159" s="468"/>
      <c r="OAM159" s="468"/>
      <c r="OAN159" s="468"/>
      <c r="OAO159" s="468"/>
      <c r="OAP159" s="468"/>
      <c r="OAQ159" s="468"/>
      <c r="OAR159" s="468"/>
      <c r="OAS159" s="468"/>
      <c r="OAT159" s="468"/>
      <c r="OAU159" s="468"/>
      <c r="OAV159" s="468"/>
      <c r="OAW159" s="468"/>
      <c r="OAX159" s="468"/>
      <c r="OAY159" s="468"/>
      <c r="OAZ159" s="468"/>
      <c r="OBA159" s="468"/>
      <c r="OBB159" s="468"/>
      <c r="OBC159" s="468"/>
      <c r="OBD159" s="468"/>
      <c r="OBE159" s="468"/>
      <c r="OBF159" s="468"/>
      <c r="OBG159" s="468"/>
      <c r="OBH159" s="468"/>
      <c r="OBI159" s="468"/>
      <c r="OBJ159" s="468"/>
      <c r="OBK159" s="468"/>
      <c r="OBL159" s="468"/>
      <c r="OBM159" s="468"/>
      <c r="OBN159" s="468"/>
      <c r="OBO159" s="468"/>
      <c r="OBP159" s="468"/>
      <c r="OBQ159" s="468"/>
      <c r="OBR159" s="468"/>
      <c r="OBS159" s="468"/>
      <c r="OBT159" s="468"/>
      <c r="OBU159" s="468"/>
      <c r="OBV159" s="468"/>
      <c r="OBW159" s="468"/>
      <c r="OBX159" s="468"/>
      <c r="OBY159" s="468"/>
      <c r="OBZ159" s="468"/>
      <c r="OCA159" s="468"/>
      <c r="OCB159" s="468"/>
      <c r="OCC159" s="468"/>
      <c r="OCD159" s="468"/>
      <c r="OCE159" s="468"/>
      <c r="OCF159" s="468"/>
      <c r="OCG159" s="468"/>
      <c r="OCH159" s="468"/>
      <c r="OCI159" s="468"/>
      <c r="OCJ159" s="468"/>
      <c r="OCK159" s="468"/>
      <c r="OCL159" s="468"/>
      <c r="OCM159" s="468"/>
      <c r="OCN159" s="468"/>
      <c r="OCO159" s="468"/>
      <c r="OCP159" s="468"/>
      <c r="OCQ159" s="468"/>
      <c r="OCR159" s="468"/>
      <c r="OCS159" s="468"/>
      <c r="OCT159" s="468"/>
      <c r="OCU159" s="468"/>
      <c r="OCV159" s="468"/>
      <c r="OCW159" s="468"/>
      <c r="OCX159" s="468"/>
      <c r="OCY159" s="468"/>
      <c r="OCZ159" s="468"/>
      <c r="ODA159" s="468"/>
      <c r="ODB159" s="468"/>
      <c r="ODC159" s="468"/>
      <c r="ODD159" s="468"/>
      <c r="ODE159" s="468"/>
      <c r="ODF159" s="468"/>
      <c r="ODG159" s="468"/>
      <c r="ODH159" s="468"/>
      <c r="ODI159" s="468"/>
      <c r="ODJ159" s="468"/>
      <c r="ODK159" s="468"/>
      <c r="ODL159" s="468"/>
      <c r="ODM159" s="468"/>
      <c r="ODN159" s="468"/>
      <c r="ODO159" s="468"/>
      <c r="ODP159" s="468"/>
      <c r="ODQ159" s="468"/>
      <c r="ODR159" s="468"/>
      <c r="ODS159" s="468"/>
      <c r="ODT159" s="468"/>
      <c r="ODU159" s="468"/>
      <c r="ODV159" s="468"/>
      <c r="ODW159" s="468"/>
      <c r="ODX159" s="468"/>
      <c r="ODY159" s="468"/>
      <c r="ODZ159" s="468"/>
      <c r="OEA159" s="468"/>
      <c r="OEB159" s="468"/>
      <c r="OEC159" s="468"/>
      <c r="OED159" s="468"/>
      <c r="OEE159" s="468"/>
      <c r="OEF159" s="468"/>
      <c r="OEG159" s="468"/>
      <c r="OEH159" s="468"/>
      <c r="OEI159" s="468"/>
      <c r="OEJ159" s="468"/>
      <c r="OEK159" s="468"/>
      <c r="OEL159" s="468"/>
      <c r="OEM159" s="468"/>
      <c r="OEN159" s="468"/>
      <c r="OEO159" s="468"/>
      <c r="OEP159" s="468"/>
      <c r="OEQ159" s="468"/>
      <c r="OER159" s="468"/>
      <c r="OES159" s="468"/>
      <c r="OET159" s="468"/>
      <c r="OEU159" s="468"/>
      <c r="OEV159" s="468"/>
      <c r="OEW159" s="468"/>
      <c r="OEX159" s="468"/>
      <c r="OEY159" s="468"/>
      <c r="OEZ159" s="468"/>
      <c r="OFA159" s="468"/>
      <c r="OFB159" s="468"/>
      <c r="OFC159" s="468"/>
      <c r="OFD159" s="468"/>
      <c r="OFE159" s="468"/>
      <c r="OFF159" s="468"/>
      <c r="OFG159" s="468"/>
      <c r="OFH159" s="468"/>
      <c r="OFI159" s="468"/>
      <c r="OFJ159" s="468"/>
      <c r="OFK159" s="468"/>
      <c r="OFL159" s="468"/>
      <c r="OFM159" s="468"/>
      <c r="OFN159" s="468"/>
      <c r="OFO159" s="468"/>
      <c r="OFP159" s="468"/>
      <c r="OFQ159" s="468"/>
      <c r="OFR159" s="468"/>
      <c r="OFS159" s="468"/>
      <c r="OFT159" s="468"/>
      <c r="OFU159" s="468"/>
      <c r="OFV159" s="468"/>
      <c r="OFW159" s="468"/>
      <c r="OFX159" s="468"/>
      <c r="OFY159" s="468"/>
      <c r="OFZ159" s="468"/>
      <c r="OGA159" s="468"/>
      <c r="OGB159" s="468"/>
      <c r="OGC159" s="468"/>
      <c r="OGD159" s="468"/>
      <c r="OGE159" s="468"/>
      <c r="OGF159" s="468"/>
      <c r="OGG159" s="468"/>
      <c r="OGH159" s="468"/>
      <c r="OGI159" s="468"/>
      <c r="OGJ159" s="468"/>
      <c r="OGK159" s="468"/>
      <c r="OGL159" s="468"/>
      <c r="OGM159" s="468"/>
      <c r="OGN159" s="468"/>
      <c r="OGO159" s="468"/>
      <c r="OGP159" s="468"/>
      <c r="OGQ159" s="468"/>
      <c r="OGR159" s="468"/>
      <c r="OGS159" s="468"/>
      <c r="OGT159" s="468"/>
      <c r="OGU159" s="468"/>
      <c r="OGV159" s="468"/>
      <c r="OGW159" s="468"/>
      <c r="OGX159" s="468"/>
      <c r="OGY159" s="468"/>
      <c r="OGZ159" s="468"/>
      <c r="OHA159" s="468"/>
      <c r="OHB159" s="468"/>
      <c r="OHC159" s="468"/>
      <c r="OHD159" s="468"/>
      <c r="OHE159" s="468"/>
      <c r="OHF159" s="468"/>
      <c r="OHG159" s="468"/>
      <c r="OHH159" s="468"/>
      <c r="OHI159" s="468"/>
      <c r="OHJ159" s="468"/>
      <c r="OHK159" s="468"/>
      <c r="OHL159" s="468"/>
      <c r="OHM159" s="468"/>
      <c r="OHN159" s="468"/>
      <c r="OHO159" s="468"/>
      <c r="OHP159" s="468"/>
      <c r="OHQ159" s="468"/>
      <c r="OHR159" s="468"/>
      <c r="OHS159" s="468"/>
      <c r="OHT159" s="468"/>
      <c r="OHU159" s="468"/>
      <c r="OHV159" s="468"/>
      <c r="OHW159" s="468"/>
      <c r="OHX159" s="468"/>
      <c r="OHY159" s="468"/>
      <c r="OHZ159" s="468"/>
      <c r="OIA159" s="468"/>
      <c r="OIB159" s="468"/>
      <c r="OIC159" s="468"/>
      <c r="OID159" s="468"/>
      <c r="OIE159" s="468"/>
      <c r="OIF159" s="468"/>
      <c r="OIG159" s="468"/>
      <c r="OIH159" s="468"/>
      <c r="OII159" s="468"/>
      <c r="OIJ159" s="468"/>
      <c r="OIK159" s="468"/>
      <c r="OIL159" s="468"/>
      <c r="OIM159" s="468"/>
      <c r="OIN159" s="468"/>
      <c r="OIO159" s="468"/>
      <c r="OIP159" s="468"/>
      <c r="OIQ159" s="468"/>
      <c r="OIR159" s="468"/>
      <c r="OIS159" s="468"/>
      <c r="OIT159" s="468"/>
      <c r="OIU159" s="468"/>
      <c r="OIV159" s="468"/>
      <c r="OIW159" s="468"/>
      <c r="OIX159" s="468"/>
      <c r="OIY159" s="468"/>
      <c r="OIZ159" s="468"/>
      <c r="OJA159" s="468"/>
      <c r="OJB159" s="468"/>
      <c r="OJC159" s="468"/>
      <c r="OJD159" s="468"/>
      <c r="OJE159" s="468"/>
      <c r="OJF159" s="468"/>
      <c r="OJG159" s="468"/>
      <c r="OJH159" s="468"/>
      <c r="OJI159" s="468"/>
      <c r="OJJ159" s="468"/>
      <c r="OJK159" s="468"/>
      <c r="OJL159" s="468"/>
      <c r="OJM159" s="468"/>
      <c r="OJN159" s="468"/>
      <c r="OJO159" s="468"/>
      <c r="OJP159" s="468"/>
      <c r="OJQ159" s="468"/>
      <c r="OJR159" s="468"/>
      <c r="OJS159" s="468"/>
      <c r="OJT159" s="468"/>
      <c r="OJU159" s="468"/>
      <c r="OJV159" s="468"/>
      <c r="OJW159" s="468"/>
      <c r="OJX159" s="468"/>
      <c r="OJY159" s="468"/>
      <c r="OJZ159" s="468"/>
      <c r="OKA159" s="468"/>
      <c r="OKB159" s="468"/>
      <c r="OKC159" s="468"/>
      <c r="OKD159" s="468"/>
      <c r="OKE159" s="468"/>
      <c r="OKF159" s="468"/>
      <c r="OKG159" s="468"/>
      <c r="OKH159" s="468"/>
      <c r="OKI159" s="468"/>
      <c r="OKJ159" s="468"/>
      <c r="OKK159" s="468"/>
      <c r="OKL159" s="468"/>
      <c r="OKM159" s="468"/>
      <c r="OKN159" s="468"/>
      <c r="OKO159" s="468"/>
      <c r="OKP159" s="468"/>
      <c r="OKQ159" s="468"/>
      <c r="OKR159" s="468"/>
      <c r="OKS159" s="468"/>
      <c r="OKT159" s="468"/>
      <c r="OKU159" s="468"/>
      <c r="OKV159" s="468"/>
      <c r="OKW159" s="468"/>
      <c r="OKX159" s="468"/>
      <c r="OKY159" s="468"/>
      <c r="OKZ159" s="468"/>
      <c r="OLA159" s="468"/>
      <c r="OLB159" s="468"/>
      <c r="OLC159" s="468"/>
      <c r="OLD159" s="468"/>
      <c r="OLE159" s="468"/>
      <c r="OLF159" s="468"/>
      <c r="OLG159" s="468"/>
      <c r="OLH159" s="468"/>
      <c r="OLI159" s="468"/>
      <c r="OLJ159" s="468"/>
      <c r="OLK159" s="468"/>
      <c r="OLL159" s="468"/>
      <c r="OLM159" s="468"/>
      <c r="OLN159" s="468"/>
      <c r="OLO159" s="468"/>
      <c r="OLP159" s="468"/>
      <c r="OLQ159" s="468"/>
      <c r="OLR159" s="468"/>
      <c r="OLS159" s="468"/>
      <c r="OLT159" s="468"/>
      <c r="OLU159" s="468"/>
      <c r="OLV159" s="468"/>
      <c r="OLW159" s="468"/>
      <c r="OLX159" s="468"/>
      <c r="OLY159" s="468"/>
      <c r="OLZ159" s="468"/>
      <c r="OMA159" s="468"/>
      <c r="OMB159" s="468"/>
      <c r="OMC159" s="468"/>
      <c r="OMD159" s="468"/>
      <c r="OME159" s="468"/>
      <c r="OMF159" s="468"/>
      <c r="OMG159" s="468"/>
      <c r="OMH159" s="468"/>
      <c r="OMI159" s="468"/>
      <c r="OMJ159" s="468"/>
      <c r="OMK159" s="468"/>
      <c r="OML159" s="468"/>
      <c r="OMM159" s="468"/>
      <c r="OMN159" s="468"/>
      <c r="OMO159" s="468"/>
      <c r="OMP159" s="468"/>
      <c r="OMQ159" s="468"/>
      <c r="OMR159" s="468"/>
      <c r="OMS159" s="468"/>
      <c r="OMT159" s="468"/>
      <c r="OMU159" s="468"/>
      <c r="OMV159" s="468"/>
      <c r="OMW159" s="468"/>
      <c r="OMX159" s="468"/>
      <c r="OMY159" s="468"/>
      <c r="OMZ159" s="468"/>
      <c r="ONA159" s="468"/>
      <c r="ONB159" s="468"/>
      <c r="ONC159" s="468"/>
      <c r="OND159" s="468"/>
      <c r="ONE159" s="468"/>
      <c r="ONF159" s="468"/>
      <c r="ONG159" s="468"/>
      <c r="ONH159" s="468"/>
      <c r="ONI159" s="468"/>
      <c r="ONJ159" s="468"/>
      <c r="ONK159" s="468"/>
      <c r="ONL159" s="468"/>
      <c r="ONM159" s="468"/>
      <c r="ONN159" s="468"/>
      <c r="ONO159" s="468"/>
      <c r="ONP159" s="468"/>
      <c r="ONQ159" s="468"/>
      <c r="ONR159" s="468"/>
      <c r="ONS159" s="468"/>
      <c r="ONT159" s="468"/>
      <c r="ONU159" s="468"/>
      <c r="ONV159" s="468"/>
      <c r="ONW159" s="468"/>
      <c r="ONX159" s="468"/>
      <c r="ONY159" s="468"/>
      <c r="ONZ159" s="468"/>
      <c r="OOA159" s="468"/>
      <c r="OOB159" s="468"/>
      <c r="OOC159" s="468"/>
      <c r="OOD159" s="468"/>
      <c r="OOE159" s="468"/>
      <c r="OOF159" s="468"/>
      <c r="OOG159" s="468"/>
      <c r="OOH159" s="468"/>
      <c r="OOI159" s="468"/>
      <c r="OOJ159" s="468"/>
      <c r="OOK159" s="468"/>
      <c r="OOL159" s="468"/>
      <c r="OOM159" s="468"/>
      <c r="OON159" s="468"/>
      <c r="OOO159" s="468"/>
      <c r="OOP159" s="468"/>
      <c r="OOQ159" s="468"/>
      <c r="OOR159" s="468"/>
      <c r="OOS159" s="468"/>
      <c r="OOT159" s="468"/>
      <c r="OOU159" s="468"/>
      <c r="OOV159" s="468"/>
      <c r="OOW159" s="468"/>
      <c r="OOX159" s="468"/>
      <c r="OOY159" s="468"/>
      <c r="OOZ159" s="468"/>
      <c r="OPA159" s="468"/>
      <c r="OPB159" s="468"/>
      <c r="OPC159" s="468"/>
      <c r="OPD159" s="468"/>
      <c r="OPE159" s="468"/>
      <c r="OPF159" s="468"/>
      <c r="OPG159" s="468"/>
      <c r="OPH159" s="468"/>
      <c r="OPI159" s="468"/>
      <c r="OPJ159" s="468"/>
      <c r="OPK159" s="468"/>
      <c r="OPL159" s="468"/>
      <c r="OPM159" s="468"/>
      <c r="OPN159" s="468"/>
      <c r="OPO159" s="468"/>
      <c r="OPP159" s="468"/>
      <c r="OPQ159" s="468"/>
      <c r="OPR159" s="468"/>
      <c r="OPS159" s="468"/>
      <c r="OPT159" s="468"/>
      <c r="OPU159" s="468"/>
      <c r="OPV159" s="468"/>
      <c r="OPW159" s="468"/>
      <c r="OPX159" s="468"/>
      <c r="OPY159" s="468"/>
      <c r="OPZ159" s="468"/>
      <c r="OQA159" s="468"/>
      <c r="OQB159" s="468"/>
      <c r="OQC159" s="468"/>
      <c r="OQD159" s="468"/>
      <c r="OQE159" s="468"/>
      <c r="OQF159" s="468"/>
      <c r="OQG159" s="468"/>
      <c r="OQH159" s="468"/>
      <c r="OQI159" s="468"/>
      <c r="OQJ159" s="468"/>
      <c r="OQK159" s="468"/>
      <c r="OQL159" s="468"/>
      <c r="OQM159" s="468"/>
      <c r="OQN159" s="468"/>
      <c r="OQO159" s="468"/>
      <c r="OQP159" s="468"/>
      <c r="OQQ159" s="468"/>
      <c r="OQR159" s="468"/>
      <c r="OQS159" s="468"/>
      <c r="OQT159" s="468"/>
      <c r="OQU159" s="468"/>
      <c r="OQV159" s="468"/>
      <c r="OQW159" s="468"/>
      <c r="OQX159" s="468"/>
      <c r="OQY159" s="468"/>
      <c r="OQZ159" s="468"/>
      <c r="ORA159" s="468"/>
      <c r="ORB159" s="468"/>
      <c r="ORC159" s="468"/>
      <c r="ORD159" s="468"/>
      <c r="ORE159" s="468"/>
      <c r="ORF159" s="468"/>
      <c r="ORG159" s="468"/>
      <c r="ORH159" s="468"/>
      <c r="ORI159" s="468"/>
      <c r="ORJ159" s="468"/>
      <c r="ORK159" s="468"/>
      <c r="ORL159" s="468"/>
      <c r="ORM159" s="468"/>
      <c r="ORN159" s="468"/>
      <c r="ORO159" s="468"/>
      <c r="ORP159" s="468"/>
      <c r="ORQ159" s="468"/>
      <c r="ORR159" s="468"/>
      <c r="ORS159" s="468"/>
      <c r="ORT159" s="468"/>
      <c r="ORU159" s="468"/>
      <c r="ORV159" s="468"/>
      <c r="ORW159" s="468"/>
      <c r="ORX159" s="468"/>
      <c r="ORY159" s="468"/>
      <c r="ORZ159" s="468"/>
      <c r="OSA159" s="468"/>
      <c r="OSB159" s="468"/>
      <c r="OSC159" s="468"/>
      <c r="OSD159" s="468"/>
      <c r="OSE159" s="468"/>
      <c r="OSF159" s="468"/>
      <c r="OSG159" s="468"/>
      <c r="OSH159" s="468"/>
      <c r="OSI159" s="468"/>
      <c r="OSJ159" s="468"/>
      <c r="OSK159" s="468"/>
      <c r="OSL159" s="468"/>
      <c r="OSM159" s="468"/>
      <c r="OSN159" s="468"/>
      <c r="OSO159" s="468"/>
      <c r="OSP159" s="468"/>
      <c r="OSQ159" s="468"/>
      <c r="OSR159" s="468"/>
      <c r="OSS159" s="468"/>
      <c r="OST159" s="468"/>
      <c r="OSU159" s="468"/>
      <c r="OSV159" s="468"/>
      <c r="OSW159" s="468"/>
      <c r="OSX159" s="468"/>
      <c r="OSY159" s="468"/>
      <c r="OSZ159" s="468"/>
      <c r="OTA159" s="468"/>
      <c r="OTB159" s="468"/>
      <c r="OTC159" s="468"/>
      <c r="OTD159" s="468"/>
      <c r="OTE159" s="468"/>
      <c r="OTF159" s="468"/>
      <c r="OTG159" s="468"/>
      <c r="OTH159" s="468"/>
      <c r="OTI159" s="468"/>
      <c r="OTJ159" s="468"/>
      <c r="OTK159" s="468"/>
      <c r="OTL159" s="468"/>
      <c r="OTM159" s="468"/>
      <c r="OTN159" s="468"/>
      <c r="OTO159" s="468"/>
      <c r="OTP159" s="468"/>
      <c r="OTQ159" s="468"/>
      <c r="OTR159" s="468"/>
      <c r="OTS159" s="468"/>
      <c r="OTT159" s="468"/>
      <c r="OTU159" s="468"/>
      <c r="OTV159" s="468"/>
      <c r="OTW159" s="468"/>
      <c r="OTX159" s="468"/>
      <c r="OTY159" s="468"/>
      <c r="OTZ159" s="468"/>
      <c r="OUA159" s="468"/>
      <c r="OUB159" s="468"/>
      <c r="OUC159" s="468"/>
      <c r="OUD159" s="468"/>
      <c r="OUE159" s="468"/>
      <c r="OUF159" s="468"/>
      <c r="OUG159" s="468"/>
      <c r="OUH159" s="468"/>
      <c r="OUI159" s="468"/>
      <c r="OUJ159" s="468"/>
      <c r="OUK159" s="468"/>
      <c r="OUL159" s="468"/>
      <c r="OUM159" s="468"/>
      <c r="OUN159" s="468"/>
      <c r="OUO159" s="468"/>
      <c r="OUP159" s="468"/>
      <c r="OUQ159" s="468"/>
      <c r="OUR159" s="468"/>
      <c r="OUS159" s="468"/>
      <c r="OUT159" s="468"/>
      <c r="OUU159" s="468"/>
      <c r="OUV159" s="468"/>
      <c r="OUW159" s="468"/>
      <c r="OUX159" s="468"/>
      <c r="OUY159" s="468"/>
      <c r="OUZ159" s="468"/>
      <c r="OVA159" s="468"/>
      <c r="OVB159" s="468"/>
      <c r="OVC159" s="468"/>
      <c r="OVD159" s="468"/>
      <c r="OVE159" s="468"/>
      <c r="OVF159" s="468"/>
      <c r="OVG159" s="468"/>
      <c r="OVH159" s="468"/>
      <c r="OVI159" s="468"/>
      <c r="OVJ159" s="468"/>
      <c r="OVK159" s="468"/>
      <c r="OVL159" s="468"/>
      <c r="OVM159" s="468"/>
      <c r="OVN159" s="468"/>
      <c r="OVO159" s="468"/>
      <c r="OVP159" s="468"/>
      <c r="OVQ159" s="468"/>
      <c r="OVR159" s="468"/>
      <c r="OVS159" s="468"/>
      <c r="OVT159" s="468"/>
      <c r="OVU159" s="468"/>
      <c r="OVV159" s="468"/>
      <c r="OVW159" s="468"/>
      <c r="OVX159" s="468"/>
      <c r="OVY159" s="468"/>
      <c r="OVZ159" s="468"/>
      <c r="OWA159" s="468"/>
      <c r="OWB159" s="468"/>
      <c r="OWC159" s="468"/>
      <c r="OWD159" s="468"/>
      <c r="OWE159" s="468"/>
      <c r="OWF159" s="468"/>
      <c r="OWG159" s="468"/>
      <c r="OWH159" s="468"/>
      <c r="OWI159" s="468"/>
      <c r="OWJ159" s="468"/>
      <c r="OWK159" s="468"/>
      <c r="OWL159" s="468"/>
      <c r="OWM159" s="468"/>
      <c r="OWN159" s="468"/>
      <c r="OWO159" s="468"/>
      <c r="OWP159" s="468"/>
      <c r="OWQ159" s="468"/>
      <c r="OWR159" s="468"/>
      <c r="OWS159" s="468"/>
      <c r="OWT159" s="468"/>
      <c r="OWU159" s="468"/>
      <c r="OWV159" s="468"/>
      <c r="OWW159" s="468"/>
      <c r="OWX159" s="468"/>
      <c r="OWY159" s="468"/>
      <c r="OWZ159" s="468"/>
      <c r="OXA159" s="468"/>
      <c r="OXB159" s="468"/>
      <c r="OXC159" s="468"/>
      <c r="OXD159" s="468"/>
      <c r="OXE159" s="468"/>
      <c r="OXF159" s="468"/>
      <c r="OXG159" s="468"/>
      <c r="OXH159" s="468"/>
      <c r="OXI159" s="468"/>
      <c r="OXJ159" s="468"/>
      <c r="OXK159" s="468"/>
      <c r="OXL159" s="468"/>
      <c r="OXM159" s="468"/>
      <c r="OXN159" s="468"/>
      <c r="OXO159" s="468"/>
      <c r="OXP159" s="468"/>
      <c r="OXQ159" s="468"/>
      <c r="OXR159" s="468"/>
      <c r="OXS159" s="468"/>
      <c r="OXT159" s="468"/>
      <c r="OXU159" s="468"/>
      <c r="OXV159" s="468"/>
      <c r="OXW159" s="468"/>
      <c r="OXX159" s="468"/>
      <c r="OXY159" s="468"/>
      <c r="OXZ159" s="468"/>
      <c r="OYA159" s="468"/>
      <c r="OYB159" s="468"/>
      <c r="OYC159" s="468"/>
      <c r="OYD159" s="468"/>
      <c r="OYE159" s="468"/>
      <c r="OYF159" s="468"/>
      <c r="OYG159" s="468"/>
      <c r="OYH159" s="468"/>
      <c r="OYI159" s="468"/>
      <c r="OYJ159" s="468"/>
      <c r="OYK159" s="468"/>
      <c r="OYL159" s="468"/>
      <c r="OYM159" s="468"/>
      <c r="OYN159" s="468"/>
      <c r="OYO159" s="468"/>
      <c r="OYP159" s="468"/>
      <c r="OYQ159" s="468"/>
      <c r="OYR159" s="468"/>
      <c r="OYS159" s="468"/>
      <c r="OYT159" s="468"/>
      <c r="OYU159" s="468"/>
      <c r="OYV159" s="468"/>
      <c r="OYW159" s="468"/>
      <c r="OYX159" s="468"/>
      <c r="OYY159" s="468"/>
      <c r="OYZ159" s="468"/>
      <c r="OZA159" s="468"/>
      <c r="OZB159" s="468"/>
      <c r="OZC159" s="468"/>
      <c r="OZD159" s="468"/>
      <c r="OZE159" s="468"/>
      <c r="OZF159" s="468"/>
      <c r="OZG159" s="468"/>
      <c r="OZH159" s="468"/>
      <c r="OZI159" s="468"/>
      <c r="OZJ159" s="468"/>
      <c r="OZK159" s="468"/>
      <c r="OZL159" s="468"/>
      <c r="OZM159" s="468"/>
      <c r="OZN159" s="468"/>
      <c r="OZO159" s="468"/>
      <c r="OZP159" s="468"/>
      <c r="OZQ159" s="468"/>
      <c r="OZR159" s="468"/>
      <c r="OZS159" s="468"/>
      <c r="OZT159" s="468"/>
      <c r="OZU159" s="468"/>
      <c r="OZV159" s="468"/>
      <c r="OZW159" s="468"/>
      <c r="OZX159" s="468"/>
      <c r="OZY159" s="468"/>
      <c r="OZZ159" s="468"/>
      <c r="PAA159" s="468"/>
      <c r="PAB159" s="468"/>
      <c r="PAC159" s="468"/>
      <c r="PAD159" s="468"/>
      <c r="PAE159" s="468"/>
      <c r="PAF159" s="468"/>
      <c r="PAG159" s="468"/>
      <c r="PAH159" s="468"/>
      <c r="PAI159" s="468"/>
      <c r="PAJ159" s="468"/>
      <c r="PAK159" s="468"/>
      <c r="PAL159" s="468"/>
      <c r="PAM159" s="468"/>
      <c r="PAN159" s="468"/>
      <c r="PAO159" s="468"/>
      <c r="PAP159" s="468"/>
      <c r="PAQ159" s="468"/>
      <c r="PAR159" s="468"/>
      <c r="PAS159" s="468"/>
      <c r="PAT159" s="468"/>
      <c r="PAU159" s="468"/>
      <c r="PAV159" s="468"/>
      <c r="PAW159" s="468"/>
      <c r="PAX159" s="468"/>
      <c r="PAY159" s="468"/>
      <c r="PAZ159" s="468"/>
      <c r="PBA159" s="468"/>
      <c r="PBB159" s="468"/>
      <c r="PBC159" s="468"/>
      <c r="PBD159" s="468"/>
      <c r="PBE159" s="468"/>
      <c r="PBF159" s="468"/>
      <c r="PBG159" s="468"/>
      <c r="PBH159" s="468"/>
      <c r="PBI159" s="468"/>
      <c r="PBJ159" s="468"/>
      <c r="PBK159" s="468"/>
      <c r="PBL159" s="468"/>
      <c r="PBM159" s="468"/>
      <c r="PBN159" s="468"/>
      <c r="PBO159" s="468"/>
      <c r="PBP159" s="468"/>
      <c r="PBQ159" s="468"/>
      <c r="PBR159" s="468"/>
      <c r="PBS159" s="468"/>
      <c r="PBT159" s="468"/>
      <c r="PBU159" s="468"/>
      <c r="PBV159" s="468"/>
      <c r="PBW159" s="468"/>
      <c r="PBX159" s="468"/>
      <c r="PBY159" s="468"/>
      <c r="PBZ159" s="468"/>
      <c r="PCA159" s="468"/>
      <c r="PCB159" s="468"/>
      <c r="PCC159" s="468"/>
      <c r="PCD159" s="468"/>
      <c r="PCE159" s="468"/>
      <c r="PCF159" s="468"/>
      <c r="PCG159" s="468"/>
      <c r="PCH159" s="468"/>
      <c r="PCI159" s="468"/>
      <c r="PCJ159" s="468"/>
      <c r="PCK159" s="468"/>
      <c r="PCL159" s="468"/>
      <c r="PCM159" s="468"/>
      <c r="PCN159" s="468"/>
      <c r="PCO159" s="468"/>
      <c r="PCP159" s="468"/>
      <c r="PCQ159" s="468"/>
      <c r="PCR159" s="468"/>
      <c r="PCS159" s="468"/>
      <c r="PCT159" s="468"/>
      <c r="PCU159" s="468"/>
      <c r="PCV159" s="468"/>
      <c r="PCW159" s="468"/>
      <c r="PCX159" s="468"/>
      <c r="PCY159" s="468"/>
      <c r="PCZ159" s="468"/>
      <c r="PDA159" s="468"/>
      <c r="PDB159" s="468"/>
      <c r="PDC159" s="468"/>
      <c r="PDD159" s="468"/>
      <c r="PDE159" s="468"/>
      <c r="PDF159" s="468"/>
      <c r="PDG159" s="468"/>
      <c r="PDH159" s="468"/>
      <c r="PDI159" s="468"/>
      <c r="PDJ159" s="468"/>
      <c r="PDK159" s="468"/>
      <c r="PDL159" s="468"/>
      <c r="PDM159" s="468"/>
      <c r="PDN159" s="468"/>
      <c r="PDO159" s="468"/>
      <c r="PDP159" s="468"/>
      <c r="PDQ159" s="468"/>
      <c r="PDR159" s="468"/>
      <c r="PDS159" s="468"/>
      <c r="PDT159" s="468"/>
      <c r="PDU159" s="468"/>
      <c r="PDV159" s="468"/>
      <c r="PDW159" s="468"/>
      <c r="PDX159" s="468"/>
      <c r="PDY159" s="468"/>
      <c r="PDZ159" s="468"/>
      <c r="PEA159" s="468"/>
      <c r="PEB159" s="468"/>
      <c r="PEC159" s="468"/>
      <c r="PED159" s="468"/>
      <c r="PEE159" s="468"/>
      <c r="PEF159" s="468"/>
      <c r="PEG159" s="468"/>
      <c r="PEH159" s="468"/>
      <c r="PEI159" s="468"/>
      <c r="PEJ159" s="468"/>
      <c r="PEK159" s="468"/>
      <c r="PEL159" s="468"/>
      <c r="PEM159" s="468"/>
      <c r="PEN159" s="468"/>
      <c r="PEO159" s="468"/>
      <c r="PEP159" s="468"/>
      <c r="PEQ159" s="468"/>
      <c r="PER159" s="468"/>
      <c r="PES159" s="468"/>
      <c r="PET159" s="468"/>
      <c r="PEU159" s="468"/>
      <c r="PEV159" s="468"/>
      <c r="PEW159" s="468"/>
      <c r="PEX159" s="468"/>
      <c r="PEY159" s="468"/>
      <c r="PEZ159" s="468"/>
      <c r="PFA159" s="468"/>
      <c r="PFB159" s="468"/>
      <c r="PFC159" s="468"/>
      <c r="PFD159" s="468"/>
      <c r="PFE159" s="468"/>
      <c r="PFF159" s="468"/>
      <c r="PFG159" s="468"/>
      <c r="PFH159" s="468"/>
      <c r="PFI159" s="468"/>
      <c r="PFJ159" s="468"/>
      <c r="PFK159" s="468"/>
      <c r="PFL159" s="468"/>
      <c r="PFM159" s="468"/>
      <c r="PFN159" s="468"/>
      <c r="PFO159" s="468"/>
      <c r="PFP159" s="468"/>
      <c r="PFQ159" s="468"/>
      <c r="PFR159" s="468"/>
      <c r="PFS159" s="468"/>
      <c r="PFT159" s="468"/>
      <c r="PFU159" s="468"/>
      <c r="PFV159" s="468"/>
      <c r="PFW159" s="468"/>
      <c r="PFX159" s="468"/>
      <c r="PFY159" s="468"/>
      <c r="PFZ159" s="468"/>
      <c r="PGA159" s="468"/>
      <c r="PGB159" s="468"/>
      <c r="PGC159" s="468"/>
      <c r="PGD159" s="468"/>
      <c r="PGE159" s="468"/>
      <c r="PGF159" s="468"/>
      <c r="PGG159" s="468"/>
      <c r="PGH159" s="468"/>
      <c r="PGI159" s="468"/>
      <c r="PGJ159" s="468"/>
      <c r="PGK159" s="468"/>
      <c r="PGL159" s="468"/>
      <c r="PGM159" s="468"/>
      <c r="PGN159" s="468"/>
      <c r="PGO159" s="468"/>
      <c r="PGP159" s="468"/>
      <c r="PGQ159" s="468"/>
      <c r="PGR159" s="468"/>
      <c r="PGS159" s="468"/>
      <c r="PGT159" s="468"/>
      <c r="PGU159" s="468"/>
      <c r="PGV159" s="468"/>
      <c r="PGW159" s="468"/>
      <c r="PGX159" s="468"/>
      <c r="PGY159" s="468"/>
      <c r="PGZ159" s="468"/>
      <c r="PHA159" s="468"/>
      <c r="PHB159" s="468"/>
      <c r="PHC159" s="468"/>
      <c r="PHD159" s="468"/>
      <c r="PHE159" s="468"/>
      <c r="PHF159" s="468"/>
      <c r="PHG159" s="468"/>
      <c r="PHH159" s="468"/>
      <c r="PHI159" s="468"/>
      <c r="PHJ159" s="468"/>
      <c r="PHK159" s="468"/>
      <c r="PHL159" s="468"/>
      <c r="PHM159" s="468"/>
      <c r="PHN159" s="468"/>
      <c r="PHO159" s="468"/>
      <c r="PHP159" s="468"/>
      <c r="PHQ159" s="468"/>
      <c r="PHR159" s="468"/>
      <c r="PHS159" s="468"/>
      <c r="PHT159" s="468"/>
      <c r="PHU159" s="468"/>
      <c r="PHV159" s="468"/>
      <c r="PHW159" s="468"/>
      <c r="PHX159" s="468"/>
      <c r="PHY159" s="468"/>
      <c r="PHZ159" s="468"/>
      <c r="PIA159" s="468"/>
      <c r="PIB159" s="468"/>
      <c r="PIC159" s="468"/>
      <c r="PID159" s="468"/>
      <c r="PIE159" s="468"/>
      <c r="PIF159" s="468"/>
      <c r="PIG159" s="468"/>
      <c r="PIH159" s="468"/>
      <c r="PII159" s="468"/>
      <c r="PIJ159" s="468"/>
      <c r="PIK159" s="468"/>
      <c r="PIL159" s="468"/>
      <c r="PIM159" s="468"/>
      <c r="PIN159" s="468"/>
      <c r="PIO159" s="468"/>
      <c r="PIP159" s="468"/>
      <c r="PIQ159" s="468"/>
      <c r="PIR159" s="468"/>
      <c r="PIS159" s="468"/>
      <c r="PIT159" s="468"/>
      <c r="PIU159" s="468"/>
      <c r="PIV159" s="468"/>
      <c r="PIW159" s="468"/>
      <c r="PIX159" s="468"/>
      <c r="PIY159" s="468"/>
      <c r="PIZ159" s="468"/>
      <c r="PJA159" s="468"/>
      <c r="PJB159" s="468"/>
      <c r="PJC159" s="468"/>
      <c r="PJD159" s="468"/>
      <c r="PJE159" s="468"/>
      <c r="PJF159" s="468"/>
      <c r="PJG159" s="468"/>
      <c r="PJH159" s="468"/>
      <c r="PJI159" s="468"/>
      <c r="PJJ159" s="468"/>
      <c r="PJK159" s="468"/>
      <c r="PJL159" s="468"/>
      <c r="PJM159" s="468"/>
      <c r="PJN159" s="468"/>
      <c r="PJO159" s="468"/>
      <c r="PJP159" s="468"/>
      <c r="PJQ159" s="468"/>
      <c r="PJR159" s="468"/>
      <c r="PJS159" s="468"/>
      <c r="PJT159" s="468"/>
      <c r="PJU159" s="468"/>
      <c r="PJV159" s="468"/>
      <c r="PJW159" s="468"/>
      <c r="PJX159" s="468"/>
      <c r="PJY159" s="468"/>
      <c r="PJZ159" s="468"/>
      <c r="PKA159" s="468"/>
      <c r="PKB159" s="468"/>
      <c r="PKC159" s="468"/>
      <c r="PKD159" s="468"/>
      <c r="PKE159" s="468"/>
      <c r="PKF159" s="468"/>
      <c r="PKG159" s="468"/>
      <c r="PKH159" s="468"/>
      <c r="PKI159" s="468"/>
      <c r="PKJ159" s="468"/>
      <c r="PKK159" s="468"/>
      <c r="PKL159" s="468"/>
      <c r="PKM159" s="468"/>
      <c r="PKN159" s="468"/>
      <c r="PKO159" s="468"/>
      <c r="PKP159" s="468"/>
      <c r="PKQ159" s="468"/>
      <c r="PKR159" s="468"/>
      <c r="PKS159" s="468"/>
      <c r="PKT159" s="468"/>
      <c r="PKU159" s="468"/>
      <c r="PKV159" s="468"/>
      <c r="PKW159" s="468"/>
      <c r="PKX159" s="468"/>
      <c r="PKY159" s="468"/>
      <c r="PKZ159" s="468"/>
      <c r="PLA159" s="468"/>
      <c r="PLB159" s="468"/>
      <c r="PLC159" s="468"/>
      <c r="PLD159" s="468"/>
      <c r="PLE159" s="468"/>
      <c r="PLF159" s="468"/>
      <c r="PLG159" s="468"/>
      <c r="PLH159" s="468"/>
      <c r="PLI159" s="468"/>
      <c r="PLJ159" s="468"/>
      <c r="PLK159" s="468"/>
      <c r="PLL159" s="468"/>
      <c r="PLM159" s="468"/>
      <c r="PLN159" s="468"/>
      <c r="PLO159" s="468"/>
      <c r="PLP159" s="468"/>
      <c r="PLQ159" s="468"/>
      <c r="PLR159" s="468"/>
      <c r="PLS159" s="468"/>
      <c r="PLT159" s="468"/>
      <c r="PLU159" s="468"/>
      <c r="PLV159" s="468"/>
      <c r="PLW159" s="468"/>
      <c r="PLX159" s="468"/>
      <c r="PLY159" s="468"/>
      <c r="PLZ159" s="468"/>
      <c r="PMA159" s="468"/>
      <c r="PMB159" s="468"/>
      <c r="PMC159" s="468"/>
      <c r="PMD159" s="468"/>
      <c r="PME159" s="468"/>
      <c r="PMF159" s="468"/>
      <c r="PMG159" s="468"/>
      <c r="PMH159" s="468"/>
      <c r="PMI159" s="468"/>
      <c r="PMJ159" s="468"/>
      <c r="PMK159" s="468"/>
      <c r="PML159" s="468"/>
      <c r="PMM159" s="468"/>
      <c r="PMN159" s="468"/>
      <c r="PMO159" s="468"/>
      <c r="PMP159" s="468"/>
      <c r="PMQ159" s="468"/>
      <c r="PMR159" s="468"/>
      <c r="PMS159" s="468"/>
      <c r="PMT159" s="468"/>
      <c r="PMU159" s="468"/>
      <c r="PMV159" s="468"/>
      <c r="PMW159" s="468"/>
      <c r="PMX159" s="468"/>
      <c r="PMY159" s="468"/>
      <c r="PMZ159" s="468"/>
      <c r="PNA159" s="468"/>
      <c r="PNB159" s="468"/>
      <c r="PNC159" s="468"/>
      <c r="PND159" s="468"/>
      <c r="PNE159" s="468"/>
      <c r="PNF159" s="468"/>
      <c r="PNG159" s="468"/>
      <c r="PNH159" s="468"/>
      <c r="PNI159" s="468"/>
      <c r="PNJ159" s="468"/>
      <c r="PNK159" s="468"/>
      <c r="PNL159" s="468"/>
      <c r="PNM159" s="468"/>
      <c r="PNN159" s="468"/>
      <c r="PNO159" s="468"/>
      <c r="PNP159" s="468"/>
      <c r="PNQ159" s="468"/>
      <c r="PNR159" s="468"/>
      <c r="PNS159" s="468"/>
      <c r="PNT159" s="468"/>
      <c r="PNU159" s="468"/>
      <c r="PNV159" s="468"/>
      <c r="PNW159" s="468"/>
      <c r="PNX159" s="468"/>
      <c r="PNY159" s="468"/>
      <c r="PNZ159" s="468"/>
      <c r="POA159" s="468"/>
      <c r="POB159" s="468"/>
      <c r="POC159" s="468"/>
      <c r="POD159" s="468"/>
      <c r="POE159" s="468"/>
      <c r="POF159" s="468"/>
      <c r="POG159" s="468"/>
      <c r="POH159" s="468"/>
      <c r="POI159" s="468"/>
      <c r="POJ159" s="468"/>
      <c r="POK159" s="468"/>
      <c r="POL159" s="468"/>
      <c r="POM159" s="468"/>
      <c r="PON159" s="468"/>
      <c r="POO159" s="468"/>
      <c r="POP159" s="468"/>
      <c r="POQ159" s="468"/>
      <c r="POR159" s="468"/>
      <c r="POS159" s="468"/>
      <c r="POT159" s="468"/>
      <c r="POU159" s="468"/>
      <c r="POV159" s="468"/>
      <c r="POW159" s="468"/>
      <c r="POX159" s="468"/>
      <c r="POY159" s="468"/>
      <c r="POZ159" s="468"/>
      <c r="PPA159" s="468"/>
      <c r="PPB159" s="468"/>
      <c r="PPC159" s="468"/>
      <c r="PPD159" s="468"/>
      <c r="PPE159" s="468"/>
      <c r="PPF159" s="468"/>
      <c r="PPG159" s="468"/>
      <c r="PPH159" s="468"/>
      <c r="PPI159" s="468"/>
      <c r="PPJ159" s="468"/>
      <c r="PPK159" s="468"/>
      <c r="PPL159" s="468"/>
      <c r="PPM159" s="468"/>
      <c r="PPN159" s="468"/>
      <c r="PPO159" s="468"/>
      <c r="PPP159" s="468"/>
      <c r="PPQ159" s="468"/>
      <c r="PPR159" s="468"/>
      <c r="PPS159" s="468"/>
      <c r="PPT159" s="468"/>
      <c r="PPU159" s="468"/>
      <c r="PPV159" s="468"/>
      <c r="PPW159" s="468"/>
      <c r="PPX159" s="468"/>
      <c r="PPY159" s="468"/>
      <c r="PPZ159" s="468"/>
      <c r="PQA159" s="468"/>
      <c r="PQB159" s="468"/>
      <c r="PQC159" s="468"/>
      <c r="PQD159" s="468"/>
      <c r="PQE159" s="468"/>
      <c r="PQF159" s="468"/>
      <c r="PQG159" s="468"/>
      <c r="PQH159" s="468"/>
      <c r="PQI159" s="468"/>
      <c r="PQJ159" s="468"/>
      <c r="PQK159" s="468"/>
      <c r="PQL159" s="468"/>
      <c r="PQM159" s="468"/>
      <c r="PQN159" s="468"/>
      <c r="PQO159" s="468"/>
      <c r="PQP159" s="468"/>
      <c r="PQQ159" s="468"/>
      <c r="PQR159" s="468"/>
      <c r="PQS159" s="468"/>
      <c r="PQT159" s="468"/>
      <c r="PQU159" s="468"/>
      <c r="PQV159" s="468"/>
      <c r="PQW159" s="468"/>
      <c r="PQX159" s="468"/>
      <c r="PQY159" s="468"/>
      <c r="PQZ159" s="468"/>
      <c r="PRA159" s="468"/>
      <c r="PRB159" s="468"/>
      <c r="PRC159" s="468"/>
      <c r="PRD159" s="468"/>
      <c r="PRE159" s="468"/>
      <c r="PRF159" s="468"/>
      <c r="PRG159" s="468"/>
      <c r="PRH159" s="468"/>
      <c r="PRI159" s="468"/>
      <c r="PRJ159" s="468"/>
      <c r="PRK159" s="468"/>
      <c r="PRL159" s="468"/>
      <c r="PRM159" s="468"/>
      <c r="PRN159" s="468"/>
      <c r="PRO159" s="468"/>
      <c r="PRP159" s="468"/>
      <c r="PRQ159" s="468"/>
      <c r="PRR159" s="468"/>
      <c r="PRS159" s="468"/>
      <c r="PRT159" s="468"/>
      <c r="PRU159" s="468"/>
      <c r="PRV159" s="468"/>
      <c r="PRW159" s="468"/>
      <c r="PRX159" s="468"/>
      <c r="PRY159" s="468"/>
      <c r="PRZ159" s="468"/>
      <c r="PSA159" s="468"/>
      <c r="PSB159" s="468"/>
      <c r="PSC159" s="468"/>
      <c r="PSD159" s="468"/>
      <c r="PSE159" s="468"/>
      <c r="PSF159" s="468"/>
      <c r="PSG159" s="468"/>
      <c r="PSH159" s="468"/>
      <c r="PSI159" s="468"/>
      <c r="PSJ159" s="468"/>
      <c r="PSK159" s="468"/>
      <c r="PSL159" s="468"/>
      <c r="PSM159" s="468"/>
      <c r="PSN159" s="468"/>
      <c r="PSO159" s="468"/>
      <c r="PSP159" s="468"/>
      <c r="PSQ159" s="468"/>
      <c r="PSR159" s="468"/>
      <c r="PSS159" s="468"/>
      <c r="PST159" s="468"/>
      <c r="PSU159" s="468"/>
      <c r="PSV159" s="468"/>
      <c r="PSW159" s="468"/>
      <c r="PSX159" s="468"/>
      <c r="PSY159" s="468"/>
      <c r="PSZ159" s="468"/>
      <c r="PTA159" s="468"/>
      <c r="PTB159" s="468"/>
      <c r="PTC159" s="468"/>
      <c r="PTD159" s="468"/>
      <c r="PTE159" s="468"/>
      <c r="PTF159" s="468"/>
      <c r="PTG159" s="468"/>
      <c r="PTH159" s="468"/>
      <c r="PTI159" s="468"/>
      <c r="PTJ159" s="468"/>
      <c r="PTK159" s="468"/>
      <c r="PTL159" s="468"/>
      <c r="PTM159" s="468"/>
      <c r="PTN159" s="468"/>
      <c r="PTO159" s="468"/>
      <c r="PTP159" s="468"/>
      <c r="PTQ159" s="468"/>
      <c r="PTR159" s="468"/>
      <c r="PTS159" s="468"/>
      <c r="PTT159" s="468"/>
      <c r="PTU159" s="468"/>
      <c r="PTV159" s="468"/>
      <c r="PTW159" s="468"/>
      <c r="PTX159" s="468"/>
      <c r="PTY159" s="468"/>
      <c r="PTZ159" s="468"/>
      <c r="PUA159" s="468"/>
      <c r="PUB159" s="468"/>
      <c r="PUC159" s="468"/>
      <c r="PUD159" s="468"/>
      <c r="PUE159" s="468"/>
      <c r="PUF159" s="468"/>
      <c r="PUG159" s="468"/>
      <c r="PUH159" s="468"/>
      <c r="PUI159" s="468"/>
      <c r="PUJ159" s="468"/>
      <c r="PUK159" s="468"/>
      <c r="PUL159" s="468"/>
      <c r="PUM159" s="468"/>
      <c r="PUN159" s="468"/>
      <c r="PUO159" s="468"/>
      <c r="PUP159" s="468"/>
      <c r="PUQ159" s="468"/>
      <c r="PUR159" s="468"/>
      <c r="PUS159" s="468"/>
      <c r="PUT159" s="468"/>
      <c r="PUU159" s="468"/>
      <c r="PUV159" s="468"/>
      <c r="PUW159" s="468"/>
      <c r="PUX159" s="468"/>
      <c r="PUY159" s="468"/>
      <c r="PUZ159" s="468"/>
      <c r="PVA159" s="468"/>
      <c r="PVB159" s="468"/>
      <c r="PVC159" s="468"/>
      <c r="PVD159" s="468"/>
      <c r="PVE159" s="468"/>
      <c r="PVF159" s="468"/>
      <c r="PVG159" s="468"/>
      <c r="PVH159" s="468"/>
      <c r="PVI159" s="468"/>
      <c r="PVJ159" s="468"/>
      <c r="PVK159" s="468"/>
      <c r="PVL159" s="468"/>
      <c r="PVM159" s="468"/>
      <c r="PVN159" s="468"/>
      <c r="PVO159" s="468"/>
      <c r="PVP159" s="468"/>
      <c r="PVQ159" s="468"/>
      <c r="PVR159" s="468"/>
      <c r="PVS159" s="468"/>
      <c r="PVT159" s="468"/>
      <c r="PVU159" s="468"/>
      <c r="PVV159" s="468"/>
      <c r="PVW159" s="468"/>
      <c r="PVX159" s="468"/>
      <c r="PVY159" s="468"/>
      <c r="PVZ159" s="468"/>
      <c r="PWA159" s="468"/>
      <c r="PWB159" s="468"/>
      <c r="PWC159" s="468"/>
      <c r="PWD159" s="468"/>
      <c r="PWE159" s="468"/>
      <c r="PWF159" s="468"/>
      <c r="PWG159" s="468"/>
      <c r="PWH159" s="468"/>
      <c r="PWI159" s="468"/>
      <c r="PWJ159" s="468"/>
      <c r="PWK159" s="468"/>
      <c r="PWL159" s="468"/>
      <c r="PWM159" s="468"/>
      <c r="PWN159" s="468"/>
      <c r="PWO159" s="468"/>
      <c r="PWP159" s="468"/>
      <c r="PWQ159" s="468"/>
      <c r="PWR159" s="468"/>
      <c r="PWS159" s="468"/>
      <c r="PWT159" s="468"/>
      <c r="PWU159" s="468"/>
      <c r="PWV159" s="468"/>
      <c r="PWW159" s="468"/>
      <c r="PWX159" s="468"/>
      <c r="PWY159" s="468"/>
      <c r="PWZ159" s="468"/>
      <c r="PXA159" s="468"/>
      <c r="PXB159" s="468"/>
      <c r="PXC159" s="468"/>
      <c r="PXD159" s="468"/>
      <c r="PXE159" s="468"/>
      <c r="PXF159" s="468"/>
      <c r="PXG159" s="468"/>
      <c r="PXH159" s="468"/>
      <c r="PXI159" s="468"/>
      <c r="PXJ159" s="468"/>
      <c r="PXK159" s="468"/>
      <c r="PXL159" s="468"/>
      <c r="PXM159" s="468"/>
      <c r="PXN159" s="468"/>
      <c r="PXO159" s="468"/>
      <c r="PXP159" s="468"/>
      <c r="PXQ159" s="468"/>
      <c r="PXR159" s="468"/>
      <c r="PXS159" s="468"/>
      <c r="PXT159" s="468"/>
      <c r="PXU159" s="468"/>
      <c r="PXV159" s="468"/>
      <c r="PXW159" s="468"/>
      <c r="PXX159" s="468"/>
      <c r="PXY159" s="468"/>
      <c r="PXZ159" s="468"/>
      <c r="PYA159" s="468"/>
      <c r="PYB159" s="468"/>
      <c r="PYC159" s="468"/>
      <c r="PYD159" s="468"/>
      <c r="PYE159" s="468"/>
      <c r="PYF159" s="468"/>
      <c r="PYG159" s="468"/>
      <c r="PYH159" s="468"/>
      <c r="PYI159" s="468"/>
      <c r="PYJ159" s="468"/>
      <c r="PYK159" s="468"/>
      <c r="PYL159" s="468"/>
      <c r="PYM159" s="468"/>
      <c r="PYN159" s="468"/>
      <c r="PYO159" s="468"/>
      <c r="PYP159" s="468"/>
      <c r="PYQ159" s="468"/>
      <c r="PYR159" s="468"/>
      <c r="PYS159" s="468"/>
      <c r="PYT159" s="468"/>
      <c r="PYU159" s="468"/>
      <c r="PYV159" s="468"/>
      <c r="PYW159" s="468"/>
      <c r="PYX159" s="468"/>
      <c r="PYY159" s="468"/>
      <c r="PYZ159" s="468"/>
      <c r="PZA159" s="468"/>
      <c r="PZB159" s="468"/>
      <c r="PZC159" s="468"/>
      <c r="PZD159" s="468"/>
      <c r="PZE159" s="468"/>
      <c r="PZF159" s="468"/>
      <c r="PZG159" s="468"/>
      <c r="PZH159" s="468"/>
      <c r="PZI159" s="468"/>
      <c r="PZJ159" s="468"/>
      <c r="PZK159" s="468"/>
      <c r="PZL159" s="468"/>
      <c r="PZM159" s="468"/>
      <c r="PZN159" s="468"/>
      <c r="PZO159" s="468"/>
      <c r="PZP159" s="468"/>
      <c r="PZQ159" s="468"/>
      <c r="PZR159" s="468"/>
      <c r="PZS159" s="468"/>
      <c r="PZT159" s="468"/>
      <c r="PZU159" s="468"/>
      <c r="PZV159" s="468"/>
      <c r="PZW159" s="468"/>
      <c r="PZX159" s="468"/>
      <c r="PZY159" s="468"/>
      <c r="PZZ159" s="468"/>
      <c r="QAA159" s="468"/>
      <c r="QAB159" s="468"/>
      <c r="QAC159" s="468"/>
      <c r="QAD159" s="468"/>
      <c r="QAE159" s="468"/>
      <c r="QAF159" s="468"/>
      <c r="QAG159" s="468"/>
      <c r="QAH159" s="468"/>
      <c r="QAI159" s="468"/>
      <c r="QAJ159" s="468"/>
      <c r="QAK159" s="468"/>
      <c r="QAL159" s="468"/>
      <c r="QAM159" s="468"/>
      <c r="QAN159" s="468"/>
      <c r="QAO159" s="468"/>
      <c r="QAP159" s="468"/>
      <c r="QAQ159" s="468"/>
      <c r="QAR159" s="468"/>
      <c r="QAS159" s="468"/>
      <c r="QAT159" s="468"/>
      <c r="QAU159" s="468"/>
      <c r="QAV159" s="468"/>
      <c r="QAW159" s="468"/>
      <c r="QAX159" s="468"/>
      <c r="QAY159" s="468"/>
      <c r="QAZ159" s="468"/>
      <c r="QBA159" s="468"/>
      <c r="QBB159" s="468"/>
      <c r="QBC159" s="468"/>
      <c r="QBD159" s="468"/>
      <c r="QBE159" s="468"/>
      <c r="QBF159" s="468"/>
      <c r="QBG159" s="468"/>
      <c r="QBH159" s="468"/>
      <c r="QBI159" s="468"/>
      <c r="QBJ159" s="468"/>
      <c r="QBK159" s="468"/>
      <c r="QBL159" s="468"/>
      <c r="QBM159" s="468"/>
      <c r="QBN159" s="468"/>
      <c r="QBO159" s="468"/>
      <c r="QBP159" s="468"/>
      <c r="QBQ159" s="468"/>
      <c r="QBR159" s="468"/>
      <c r="QBS159" s="468"/>
      <c r="QBT159" s="468"/>
      <c r="QBU159" s="468"/>
      <c r="QBV159" s="468"/>
      <c r="QBW159" s="468"/>
      <c r="QBX159" s="468"/>
      <c r="QBY159" s="468"/>
      <c r="QBZ159" s="468"/>
      <c r="QCA159" s="468"/>
      <c r="QCB159" s="468"/>
      <c r="QCC159" s="468"/>
      <c r="QCD159" s="468"/>
      <c r="QCE159" s="468"/>
      <c r="QCF159" s="468"/>
      <c r="QCG159" s="468"/>
      <c r="QCH159" s="468"/>
      <c r="QCI159" s="468"/>
      <c r="QCJ159" s="468"/>
      <c r="QCK159" s="468"/>
      <c r="QCL159" s="468"/>
      <c r="QCM159" s="468"/>
      <c r="QCN159" s="468"/>
      <c r="QCO159" s="468"/>
      <c r="QCP159" s="468"/>
      <c r="QCQ159" s="468"/>
      <c r="QCR159" s="468"/>
      <c r="QCS159" s="468"/>
      <c r="QCT159" s="468"/>
      <c r="QCU159" s="468"/>
      <c r="QCV159" s="468"/>
      <c r="QCW159" s="468"/>
      <c r="QCX159" s="468"/>
      <c r="QCY159" s="468"/>
      <c r="QCZ159" s="468"/>
      <c r="QDA159" s="468"/>
      <c r="QDB159" s="468"/>
      <c r="QDC159" s="468"/>
      <c r="QDD159" s="468"/>
      <c r="QDE159" s="468"/>
      <c r="QDF159" s="468"/>
      <c r="QDG159" s="468"/>
      <c r="QDH159" s="468"/>
      <c r="QDI159" s="468"/>
      <c r="QDJ159" s="468"/>
      <c r="QDK159" s="468"/>
      <c r="QDL159" s="468"/>
      <c r="QDM159" s="468"/>
      <c r="QDN159" s="468"/>
      <c r="QDO159" s="468"/>
      <c r="QDP159" s="468"/>
      <c r="QDQ159" s="468"/>
      <c r="QDR159" s="468"/>
      <c r="QDS159" s="468"/>
      <c r="QDT159" s="468"/>
      <c r="QDU159" s="468"/>
      <c r="QDV159" s="468"/>
      <c r="QDW159" s="468"/>
      <c r="QDX159" s="468"/>
      <c r="QDY159" s="468"/>
      <c r="QDZ159" s="468"/>
      <c r="QEA159" s="468"/>
      <c r="QEB159" s="468"/>
      <c r="QEC159" s="468"/>
      <c r="QED159" s="468"/>
      <c r="QEE159" s="468"/>
      <c r="QEF159" s="468"/>
      <c r="QEG159" s="468"/>
      <c r="QEH159" s="468"/>
      <c r="QEI159" s="468"/>
      <c r="QEJ159" s="468"/>
      <c r="QEK159" s="468"/>
      <c r="QEL159" s="468"/>
      <c r="QEM159" s="468"/>
      <c r="QEN159" s="468"/>
      <c r="QEO159" s="468"/>
      <c r="QEP159" s="468"/>
      <c r="QEQ159" s="468"/>
      <c r="QER159" s="468"/>
      <c r="QES159" s="468"/>
      <c r="QET159" s="468"/>
      <c r="QEU159" s="468"/>
      <c r="QEV159" s="468"/>
      <c r="QEW159" s="468"/>
      <c r="QEX159" s="468"/>
      <c r="QEY159" s="468"/>
      <c r="QEZ159" s="468"/>
      <c r="QFA159" s="468"/>
      <c r="QFB159" s="468"/>
      <c r="QFC159" s="468"/>
      <c r="QFD159" s="468"/>
      <c r="QFE159" s="468"/>
      <c r="QFF159" s="468"/>
      <c r="QFG159" s="468"/>
      <c r="QFH159" s="468"/>
      <c r="QFI159" s="468"/>
      <c r="QFJ159" s="468"/>
      <c r="QFK159" s="468"/>
      <c r="QFL159" s="468"/>
      <c r="QFM159" s="468"/>
      <c r="QFN159" s="468"/>
      <c r="QFO159" s="468"/>
      <c r="QFP159" s="468"/>
      <c r="QFQ159" s="468"/>
      <c r="QFR159" s="468"/>
      <c r="QFS159" s="468"/>
      <c r="QFT159" s="468"/>
      <c r="QFU159" s="468"/>
      <c r="QFV159" s="468"/>
      <c r="QFW159" s="468"/>
      <c r="QFX159" s="468"/>
      <c r="QFY159" s="468"/>
      <c r="QFZ159" s="468"/>
      <c r="QGA159" s="468"/>
      <c r="QGB159" s="468"/>
      <c r="QGC159" s="468"/>
      <c r="QGD159" s="468"/>
      <c r="QGE159" s="468"/>
      <c r="QGF159" s="468"/>
      <c r="QGG159" s="468"/>
      <c r="QGH159" s="468"/>
      <c r="QGI159" s="468"/>
      <c r="QGJ159" s="468"/>
      <c r="QGK159" s="468"/>
      <c r="QGL159" s="468"/>
      <c r="QGM159" s="468"/>
      <c r="QGN159" s="468"/>
      <c r="QGO159" s="468"/>
      <c r="QGP159" s="468"/>
      <c r="QGQ159" s="468"/>
      <c r="QGR159" s="468"/>
      <c r="QGS159" s="468"/>
      <c r="QGT159" s="468"/>
      <c r="QGU159" s="468"/>
      <c r="QGV159" s="468"/>
      <c r="QGW159" s="468"/>
      <c r="QGX159" s="468"/>
      <c r="QGY159" s="468"/>
      <c r="QGZ159" s="468"/>
      <c r="QHA159" s="468"/>
      <c r="QHB159" s="468"/>
      <c r="QHC159" s="468"/>
      <c r="QHD159" s="468"/>
      <c r="QHE159" s="468"/>
      <c r="QHF159" s="468"/>
      <c r="QHG159" s="468"/>
      <c r="QHH159" s="468"/>
      <c r="QHI159" s="468"/>
      <c r="QHJ159" s="468"/>
      <c r="QHK159" s="468"/>
      <c r="QHL159" s="468"/>
      <c r="QHM159" s="468"/>
      <c r="QHN159" s="468"/>
      <c r="QHO159" s="468"/>
      <c r="QHP159" s="468"/>
      <c r="QHQ159" s="468"/>
      <c r="QHR159" s="468"/>
      <c r="QHS159" s="468"/>
      <c r="QHT159" s="468"/>
      <c r="QHU159" s="468"/>
      <c r="QHV159" s="468"/>
      <c r="QHW159" s="468"/>
      <c r="QHX159" s="468"/>
      <c r="QHY159" s="468"/>
      <c r="QHZ159" s="468"/>
      <c r="QIA159" s="468"/>
      <c r="QIB159" s="468"/>
      <c r="QIC159" s="468"/>
      <c r="QID159" s="468"/>
      <c r="QIE159" s="468"/>
      <c r="QIF159" s="468"/>
      <c r="QIG159" s="468"/>
      <c r="QIH159" s="468"/>
      <c r="QII159" s="468"/>
      <c r="QIJ159" s="468"/>
      <c r="QIK159" s="468"/>
      <c r="QIL159" s="468"/>
      <c r="QIM159" s="468"/>
      <c r="QIN159" s="468"/>
      <c r="QIO159" s="468"/>
      <c r="QIP159" s="468"/>
      <c r="QIQ159" s="468"/>
      <c r="QIR159" s="468"/>
      <c r="QIS159" s="468"/>
      <c r="QIT159" s="468"/>
      <c r="QIU159" s="468"/>
      <c r="QIV159" s="468"/>
      <c r="QIW159" s="468"/>
      <c r="QIX159" s="468"/>
      <c r="QIY159" s="468"/>
      <c r="QIZ159" s="468"/>
      <c r="QJA159" s="468"/>
      <c r="QJB159" s="468"/>
      <c r="QJC159" s="468"/>
      <c r="QJD159" s="468"/>
      <c r="QJE159" s="468"/>
      <c r="QJF159" s="468"/>
      <c r="QJG159" s="468"/>
      <c r="QJH159" s="468"/>
      <c r="QJI159" s="468"/>
      <c r="QJJ159" s="468"/>
      <c r="QJK159" s="468"/>
      <c r="QJL159" s="468"/>
      <c r="QJM159" s="468"/>
      <c r="QJN159" s="468"/>
      <c r="QJO159" s="468"/>
      <c r="QJP159" s="468"/>
      <c r="QJQ159" s="468"/>
      <c r="QJR159" s="468"/>
      <c r="QJS159" s="468"/>
      <c r="QJT159" s="468"/>
      <c r="QJU159" s="468"/>
      <c r="QJV159" s="468"/>
      <c r="QJW159" s="468"/>
      <c r="QJX159" s="468"/>
      <c r="QJY159" s="468"/>
      <c r="QJZ159" s="468"/>
      <c r="QKA159" s="468"/>
      <c r="QKB159" s="468"/>
      <c r="QKC159" s="468"/>
      <c r="QKD159" s="468"/>
      <c r="QKE159" s="468"/>
      <c r="QKF159" s="468"/>
      <c r="QKG159" s="468"/>
      <c r="QKH159" s="468"/>
      <c r="QKI159" s="468"/>
      <c r="QKJ159" s="468"/>
      <c r="QKK159" s="468"/>
      <c r="QKL159" s="468"/>
      <c r="QKM159" s="468"/>
      <c r="QKN159" s="468"/>
      <c r="QKO159" s="468"/>
      <c r="QKP159" s="468"/>
      <c r="QKQ159" s="468"/>
      <c r="QKR159" s="468"/>
      <c r="QKS159" s="468"/>
      <c r="QKT159" s="468"/>
      <c r="QKU159" s="468"/>
      <c r="QKV159" s="468"/>
      <c r="QKW159" s="468"/>
      <c r="QKX159" s="468"/>
      <c r="QKY159" s="468"/>
      <c r="QKZ159" s="468"/>
      <c r="QLA159" s="468"/>
      <c r="QLB159" s="468"/>
      <c r="QLC159" s="468"/>
      <c r="QLD159" s="468"/>
      <c r="QLE159" s="468"/>
      <c r="QLF159" s="468"/>
      <c r="QLG159" s="468"/>
      <c r="QLH159" s="468"/>
      <c r="QLI159" s="468"/>
      <c r="QLJ159" s="468"/>
      <c r="QLK159" s="468"/>
      <c r="QLL159" s="468"/>
      <c r="QLM159" s="468"/>
      <c r="QLN159" s="468"/>
      <c r="QLO159" s="468"/>
      <c r="QLP159" s="468"/>
      <c r="QLQ159" s="468"/>
      <c r="QLR159" s="468"/>
      <c r="QLS159" s="468"/>
      <c r="QLT159" s="468"/>
      <c r="QLU159" s="468"/>
      <c r="QLV159" s="468"/>
      <c r="QLW159" s="468"/>
      <c r="QLX159" s="468"/>
      <c r="QLY159" s="468"/>
      <c r="QLZ159" s="468"/>
      <c r="QMA159" s="468"/>
      <c r="QMB159" s="468"/>
      <c r="QMC159" s="468"/>
      <c r="QMD159" s="468"/>
      <c r="QME159" s="468"/>
      <c r="QMF159" s="468"/>
      <c r="QMG159" s="468"/>
      <c r="QMH159" s="468"/>
      <c r="QMI159" s="468"/>
      <c r="QMJ159" s="468"/>
      <c r="QMK159" s="468"/>
      <c r="QML159" s="468"/>
      <c r="QMM159" s="468"/>
      <c r="QMN159" s="468"/>
      <c r="QMO159" s="468"/>
      <c r="QMP159" s="468"/>
      <c r="QMQ159" s="468"/>
      <c r="QMR159" s="468"/>
      <c r="QMS159" s="468"/>
      <c r="QMT159" s="468"/>
      <c r="QMU159" s="468"/>
      <c r="QMV159" s="468"/>
      <c r="QMW159" s="468"/>
      <c r="QMX159" s="468"/>
      <c r="QMY159" s="468"/>
      <c r="QMZ159" s="468"/>
      <c r="QNA159" s="468"/>
      <c r="QNB159" s="468"/>
      <c r="QNC159" s="468"/>
      <c r="QND159" s="468"/>
      <c r="QNE159" s="468"/>
      <c r="QNF159" s="468"/>
      <c r="QNG159" s="468"/>
      <c r="QNH159" s="468"/>
      <c r="QNI159" s="468"/>
      <c r="QNJ159" s="468"/>
      <c r="QNK159" s="468"/>
      <c r="QNL159" s="468"/>
      <c r="QNM159" s="468"/>
      <c r="QNN159" s="468"/>
      <c r="QNO159" s="468"/>
      <c r="QNP159" s="468"/>
      <c r="QNQ159" s="468"/>
      <c r="QNR159" s="468"/>
      <c r="QNS159" s="468"/>
      <c r="QNT159" s="468"/>
      <c r="QNU159" s="468"/>
      <c r="QNV159" s="468"/>
      <c r="QNW159" s="468"/>
      <c r="QNX159" s="468"/>
      <c r="QNY159" s="468"/>
      <c r="QNZ159" s="468"/>
      <c r="QOA159" s="468"/>
      <c r="QOB159" s="468"/>
      <c r="QOC159" s="468"/>
      <c r="QOD159" s="468"/>
      <c r="QOE159" s="468"/>
      <c r="QOF159" s="468"/>
      <c r="QOG159" s="468"/>
      <c r="QOH159" s="468"/>
      <c r="QOI159" s="468"/>
      <c r="QOJ159" s="468"/>
      <c r="QOK159" s="468"/>
      <c r="QOL159" s="468"/>
      <c r="QOM159" s="468"/>
      <c r="QON159" s="468"/>
      <c r="QOO159" s="468"/>
      <c r="QOP159" s="468"/>
      <c r="QOQ159" s="468"/>
      <c r="QOR159" s="468"/>
      <c r="QOS159" s="468"/>
      <c r="QOT159" s="468"/>
      <c r="QOU159" s="468"/>
      <c r="QOV159" s="468"/>
      <c r="QOW159" s="468"/>
      <c r="QOX159" s="468"/>
      <c r="QOY159" s="468"/>
      <c r="QOZ159" s="468"/>
      <c r="QPA159" s="468"/>
      <c r="QPB159" s="468"/>
      <c r="QPC159" s="468"/>
      <c r="QPD159" s="468"/>
      <c r="QPE159" s="468"/>
      <c r="QPF159" s="468"/>
      <c r="QPG159" s="468"/>
      <c r="QPH159" s="468"/>
      <c r="QPI159" s="468"/>
      <c r="QPJ159" s="468"/>
      <c r="QPK159" s="468"/>
      <c r="QPL159" s="468"/>
      <c r="QPM159" s="468"/>
      <c r="QPN159" s="468"/>
      <c r="QPO159" s="468"/>
      <c r="QPP159" s="468"/>
      <c r="QPQ159" s="468"/>
      <c r="QPR159" s="468"/>
      <c r="QPS159" s="468"/>
      <c r="QPT159" s="468"/>
      <c r="QPU159" s="468"/>
      <c r="QPV159" s="468"/>
      <c r="QPW159" s="468"/>
      <c r="QPX159" s="468"/>
      <c r="QPY159" s="468"/>
      <c r="QPZ159" s="468"/>
      <c r="QQA159" s="468"/>
      <c r="QQB159" s="468"/>
      <c r="QQC159" s="468"/>
      <c r="QQD159" s="468"/>
      <c r="QQE159" s="468"/>
      <c r="QQF159" s="468"/>
      <c r="QQG159" s="468"/>
      <c r="QQH159" s="468"/>
      <c r="QQI159" s="468"/>
      <c r="QQJ159" s="468"/>
      <c r="QQK159" s="468"/>
      <c r="QQL159" s="468"/>
      <c r="QQM159" s="468"/>
      <c r="QQN159" s="468"/>
      <c r="QQO159" s="468"/>
      <c r="QQP159" s="468"/>
      <c r="QQQ159" s="468"/>
      <c r="QQR159" s="468"/>
      <c r="QQS159" s="468"/>
      <c r="QQT159" s="468"/>
      <c r="QQU159" s="468"/>
      <c r="QQV159" s="468"/>
      <c r="QQW159" s="468"/>
      <c r="QQX159" s="468"/>
      <c r="QQY159" s="468"/>
      <c r="QQZ159" s="468"/>
      <c r="QRA159" s="468"/>
      <c r="QRB159" s="468"/>
      <c r="QRC159" s="468"/>
      <c r="QRD159" s="468"/>
      <c r="QRE159" s="468"/>
      <c r="QRF159" s="468"/>
      <c r="QRG159" s="468"/>
      <c r="QRH159" s="468"/>
      <c r="QRI159" s="468"/>
      <c r="QRJ159" s="468"/>
      <c r="QRK159" s="468"/>
      <c r="QRL159" s="468"/>
      <c r="QRM159" s="468"/>
      <c r="QRN159" s="468"/>
      <c r="QRO159" s="468"/>
      <c r="QRP159" s="468"/>
      <c r="QRQ159" s="468"/>
      <c r="QRR159" s="468"/>
      <c r="QRS159" s="468"/>
      <c r="QRT159" s="468"/>
      <c r="QRU159" s="468"/>
      <c r="QRV159" s="468"/>
      <c r="QRW159" s="468"/>
      <c r="QRX159" s="468"/>
      <c r="QRY159" s="468"/>
      <c r="QRZ159" s="468"/>
      <c r="QSA159" s="468"/>
      <c r="QSB159" s="468"/>
      <c r="QSC159" s="468"/>
      <c r="QSD159" s="468"/>
      <c r="QSE159" s="468"/>
      <c r="QSF159" s="468"/>
      <c r="QSG159" s="468"/>
      <c r="QSH159" s="468"/>
      <c r="QSI159" s="468"/>
      <c r="QSJ159" s="468"/>
      <c r="QSK159" s="468"/>
      <c r="QSL159" s="468"/>
      <c r="QSM159" s="468"/>
      <c r="QSN159" s="468"/>
      <c r="QSO159" s="468"/>
      <c r="QSP159" s="468"/>
      <c r="QSQ159" s="468"/>
      <c r="QSR159" s="468"/>
      <c r="QSS159" s="468"/>
      <c r="QST159" s="468"/>
      <c r="QSU159" s="468"/>
      <c r="QSV159" s="468"/>
      <c r="QSW159" s="468"/>
      <c r="QSX159" s="468"/>
      <c r="QSY159" s="468"/>
      <c r="QSZ159" s="468"/>
      <c r="QTA159" s="468"/>
      <c r="QTB159" s="468"/>
      <c r="QTC159" s="468"/>
      <c r="QTD159" s="468"/>
      <c r="QTE159" s="468"/>
      <c r="QTF159" s="468"/>
      <c r="QTG159" s="468"/>
      <c r="QTH159" s="468"/>
      <c r="QTI159" s="468"/>
      <c r="QTJ159" s="468"/>
      <c r="QTK159" s="468"/>
      <c r="QTL159" s="468"/>
      <c r="QTM159" s="468"/>
      <c r="QTN159" s="468"/>
      <c r="QTO159" s="468"/>
      <c r="QTP159" s="468"/>
      <c r="QTQ159" s="468"/>
      <c r="QTR159" s="468"/>
      <c r="QTS159" s="468"/>
      <c r="QTT159" s="468"/>
      <c r="QTU159" s="468"/>
      <c r="QTV159" s="468"/>
      <c r="QTW159" s="468"/>
      <c r="QTX159" s="468"/>
      <c r="QTY159" s="468"/>
      <c r="QTZ159" s="468"/>
      <c r="QUA159" s="468"/>
      <c r="QUB159" s="468"/>
      <c r="QUC159" s="468"/>
      <c r="QUD159" s="468"/>
      <c r="QUE159" s="468"/>
      <c r="QUF159" s="468"/>
      <c r="QUG159" s="468"/>
      <c r="QUH159" s="468"/>
      <c r="QUI159" s="468"/>
      <c r="QUJ159" s="468"/>
      <c r="QUK159" s="468"/>
      <c r="QUL159" s="468"/>
      <c r="QUM159" s="468"/>
      <c r="QUN159" s="468"/>
      <c r="QUO159" s="468"/>
      <c r="QUP159" s="468"/>
      <c r="QUQ159" s="468"/>
      <c r="QUR159" s="468"/>
      <c r="QUS159" s="468"/>
      <c r="QUT159" s="468"/>
      <c r="QUU159" s="468"/>
      <c r="QUV159" s="468"/>
      <c r="QUW159" s="468"/>
      <c r="QUX159" s="468"/>
      <c r="QUY159" s="468"/>
      <c r="QUZ159" s="468"/>
      <c r="QVA159" s="468"/>
      <c r="QVB159" s="468"/>
      <c r="QVC159" s="468"/>
      <c r="QVD159" s="468"/>
      <c r="QVE159" s="468"/>
      <c r="QVF159" s="468"/>
      <c r="QVG159" s="468"/>
      <c r="QVH159" s="468"/>
      <c r="QVI159" s="468"/>
      <c r="QVJ159" s="468"/>
      <c r="QVK159" s="468"/>
      <c r="QVL159" s="468"/>
      <c r="QVM159" s="468"/>
      <c r="QVN159" s="468"/>
      <c r="QVO159" s="468"/>
      <c r="QVP159" s="468"/>
      <c r="QVQ159" s="468"/>
      <c r="QVR159" s="468"/>
      <c r="QVS159" s="468"/>
      <c r="QVT159" s="468"/>
      <c r="QVU159" s="468"/>
      <c r="QVV159" s="468"/>
      <c r="QVW159" s="468"/>
      <c r="QVX159" s="468"/>
      <c r="QVY159" s="468"/>
      <c r="QVZ159" s="468"/>
      <c r="QWA159" s="468"/>
      <c r="QWB159" s="468"/>
      <c r="QWC159" s="468"/>
      <c r="QWD159" s="468"/>
      <c r="QWE159" s="468"/>
      <c r="QWF159" s="468"/>
      <c r="QWG159" s="468"/>
      <c r="QWH159" s="468"/>
      <c r="QWI159" s="468"/>
      <c r="QWJ159" s="468"/>
      <c r="QWK159" s="468"/>
      <c r="QWL159" s="468"/>
      <c r="QWM159" s="468"/>
      <c r="QWN159" s="468"/>
      <c r="QWO159" s="468"/>
      <c r="QWP159" s="468"/>
      <c r="QWQ159" s="468"/>
      <c r="QWR159" s="468"/>
      <c r="QWS159" s="468"/>
      <c r="QWT159" s="468"/>
      <c r="QWU159" s="468"/>
      <c r="QWV159" s="468"/>
      <c r="QWW159" s="468"/>
      <c r="QWX159" s="468"/>
      <c r="QWY159" s="468"/>
      <c r="QWZ159" s="468"/>
      <c r="QXA159" s="468"/>
      <c r="QXB159" s="468"/>
      <c r="QXC159" s="468"/>
      <c r="QXD159" s="468"/>
      <c r="QXE159" s="468"/>
      <c r="QXF159" s="468"/>
      <c r="QXG159" s="468"/>
      <c r="QXH159" s="468"/>
      <c r="QXI159" s="468"/>
      <c r="QXJ159" s="468"/>
      <c r="QXK159" s="468"/>
      <c r="QXL159" s="468"/>
      <c r="QXM159" s="468"/>
      <c r="QXN159" s="468"/>
      <c r="QXO159" s="468"/>
      <c r="QXP159" s="468"/>
      <c r="QXQ159" s="468"/>
      <c r="QXR159" s="468"/>
      <c r="QXS159" s="468"/>
      <c r="QXT159" s="468"/>
      <c r="QXU159" s="468"/>
      <c r="QXV159" s="468"/>
      <c r="QXW159" s="468"/>
      <c r="QXX159" s="468"/>
      <c r="QXY159" s="468"/>
      <c r="QXZ159" s="468"/>
      <c r="QYA159" s="468"/>
      <c r="QYB159" s="468"/>
      <c r="QYC159" s="468"/>
      <c r="QYD159" s="468"/>
      <c r="QYE159" s="468"/>
      <c r="QYF159" s="468"/>
      <c r="QYG159" s="468"/>
      <c r="QYH159" s="468"/>
      <c r="QYI159" s="468"/>
      <c r="QYJ159" s="468"/>
      <c r="QYK159" s="468"/>
      <c r="QYL159" s="468"/>
      <c r="QYM159" s="468"/>
      <c r="QYN159" s="468"/>
      <c r="QYO159" s="468"/>
      <c r="QYP159" s="468"/>
      <c r="QYQ159" s="468"/>
      <c r="QYR159" s="468"/>
      <c r="QYS159" s="468"/>
      <c r="QYT159" s="468"/>
      <c r="QYU159" s="468"/>
      <c r="QYV159" s="468"/>
      <c r="QYW159" s="468"/>
      <c r="QYX159" s="468"/>
      <c r="QYY159" s="468"/>
      <c r="QYZ159" s="468"/>
      <c r="QZA159" s="468"/>
      <c r="QZB159" s="468"/>
      <c r="QZC159" s="468"/>
      <c r="QZD159" s="468"/>
      <c r="QZE159" s="468"/>
      <c r="QZF159" s="468"/>
      <c r="QZG159" s="468"/>
      <c r="QZH159" s="468"/>
      <c r="QZI159" s="468"/>
      <c r="QZJ159" s="468"/>
      <c r="QZK159" s="468"/>
      <c r="QZL159" s="468"/>
      <c r="QZM159" s="468"/>
      <c r="QZN159" s="468"/>
      <c r="QZO159" s="468"/>
      <c r="QZP159" s="468"/>
      <c r="QZQ159" s="468"/>
      <c r="QZR159" s="468"/>
      <c r="QZS159" s="468"/>
      <c r="QZT159" s="468"/>
      <c r="QZU159" s="468"/>
      <c r="QZV159" s="468"/>
      <c r="QZW159" s="468"/>
      <c r="QZX159" s="468"/>
      <c r="QZY159" s="468"/>
      <c r="QZZ159" s="468"/>
      <c r="RAA159" s="468"/>
      <c r="RAB159" s="468"/>
      <c r="RAC159" s="468"/>
      <c r="RAD159" s="468"/>
      <c r="RAE159" s="468"/>
      <c r="RAF159" s="468"/>
      <c r="RAG159" s="468"/>
      <c r="RAH159" s="468"/>
      <c r="RAI159" s="468"/>
      <c r="RAJ159" s="468"/>
      <c r="RAK159" s="468"/>
      <c r="RAL159" s="468"/>
      <c r="RAM159" s="468"/>
      <c r="RAN159" s="468"/>
      <c r="RAO159" s="468"/>
      <c r="RAP159" s="468"/>
      <c r="RAQ159" s="468"/>
      <c r="RAR159" s="468"/>
      <c r="RAS159" s="468"/>
      <c r="RAT159" s="468"/>
      <c r="RAU159" s="468"/>
      <c r="RAV159" s="468"/>
      <c r="RAW159" s="468"/>
      <c r="RAX159" s="468"/>
      <c r="RAY159" s="468"/>
      <c r="RAZ159" s="468"/>
      <c r="RBA159" s="468"/>
      <c r="RBB159" s="468"/>
      <c r="RBC159" s="468"/>
      <c r="RBD159" s="468"/>
      <c r="RBE159" s="468"/>
      <c r="RBF159" s="468"/>
      <c r="RBG159" s="468"/>
      <c r="RBH159" s="468"/>
      <c r="RBI159" s="468"/>
      <c r="RBJ159" s="468"/>
      <c r="RBK159" s="468"/>
      <c r="RBL159" s="468"/>
      <c r="RBM159" s="468"/>
      <c r="RBN159" s="468"/>
      <c r="RBO159" s="468"/>
      <c r="RBP159" s="468"/>
      <c r="RBQ159" s="468"/>
      <c r="RBR159" s="468"/>
      <c r="RBS159" s="468"/>
      <c r="RBT159" s="468"/>
      <c r="RBU159" s="468"/>
      <c r="RBV159" s="468"/>
      <c r="RBW159" s="468"/>
      <c r="RBX159" s="468"/>
      <c r="RBY159" s="468"/>
      <c r="RBZ159" s="468"/>
      <c r="RCA159" s="468"/>
      <c r="RCB159" s="468"/>
      <c r="RCC159" s="468"/>
      <c r="RCD159" s="468"/>
      <c r="RCE159" s="468"/>
      <c r="RCF159" s="468"/>
      <c r="RCG159" s="468"/>
      <c r="RCH159" s="468"/>
      <c r="RCI159" s="468"/>
      <c r="RCJ159" s="468"/>
      <c r="RCK159" s="468"/>
      <c r="RCL159" s="468"/>
      <c r="RCM159" s="468"/>
      <c r="RCN159" s="468"/>
      <c r="RCO159" s="468"/>
      <c r="RCP159" s="468"/>
      <c r="RCQ159" s="468"/>
      <c r="RCR159" s="468"/>
      <c r="RCS159" s="468"/>
      <c r="RCT159" s="468"/>
      <c r="RCU159" s="468"/>
      <c r="RCV159" s="468"/>
      <c r="RCW159" s="468"/>
      <c r="RCX159" s="468"/>
      <c r="RCY159" s="468"/>
      <c r="RCZ159" s="468"/>
      <c r="RDA159" s="468"/>
      <c r="RDB159" s="468"/>
      <c r="RDC159" s="468"/>
      <c r="RDD159" s="468"/>
      <c r="RDE159" s="468"/>
      <c r="RDF159" s="468"/>
      <c r="RDG159" s="468"/>
      <c r="RDH159" s="468"/>
      <c r="RDI159" s="468"/>
      <c r="RDJ159" s="468"/>
      <c r="RDK159" s="468"/>
      <c r="RDL159" s="468"/>
      <c r="RDM159" s="468"/>
      <c r="RDN159" s="468"/>
      <c r="RDO159" s="468"/>
      <c r="RDP159" s="468"/>
      <c r="RDQ159" s="468"/>
      <c r="RDR159" s="468"/>
      <c r="RDS159" s="468"/>
      <c r="RDT159" s="468"/>
      <c r="RDU159" s="468"/>
      <c r="RDV159" s="468"/>
      <c r="RDW159" s="468"/>
      <c r="RDX159" s="468"/>
      <c r="RDY159" s="468"/>
      <c r="RDZ159" s="468"/>
      <c r="REA159" s="468"/>
      <c r="REB159" s="468"/>
      <c r="REC159" s="468"/>
      <c r="RED159" s="468"/>
      <c r="REE159" s="468"/>
      <c r="REF159" s="468"/>
      <c r="REG159" s="468"/>
      <c r="REH159" s="468"/>
      <c r="REI159" s="468"/>
      <c r="REJ159" s="468"/>
      <c r="REK159" s="468"/>
      <c r="REL159" s="468"/>
      <c r="REM159" s="468"/>
      <c r="REN159" s="468"/>
      <c r="REO159" s="468"/>
      <c r="REP159" s="468"/>
      <c r="REQ159" s="468"/>
      <c r="RER159" s="468"/>
      <c r="RES159" s="468"/>
      <c r="RET159" s="468"/>
      <c r="REU159" s="468"/>
      <c r="REV159" s="468"/>
      <c r="REW159" s="468"/>
      <c r="REX159" s="468"/>
      <c r="REY159" s="468"/>
      <c r="REZ159" s="468"/>
      <c r="RFA159" s="468"/>
      <c r="RFB159" s="468"/>
      <c r="RFC159" s="468"/>
      <c r="RFD159" s="468"/>
      <c r="RFE159" s="468"/>
      <c r="RFF159" s="468"/>
      <c r="RFG159" s="468"/>
      <c r="RFH159" s="468"/>
      <c r="RFI159" s="468"/>
      <c r="RFJ159" s="468"/>
      <c r="RFK159" s="468"/>
      <c r="RFL159" s="468"/>
      <c r="RFM159" s="468"/>
      <c r="RFN159" s="468"/>
      <c r="RFO159" s="468"/>
      <c r="RFP159" s="468"/>
      <c r="RFQ159" s="468"/>
      <c r="RFR159" s="468"/>
      <c r="RFS159" s="468"/>
      <c r="RFT159" s="468"/>
      <c r="RFU159" s="468"/>
      <c r="RFV159" s="468"/>
      <c r="RFW159" s="468"/>
      <c r="RFX159" s="468"/>
      <c r="RFY159" s="468"/>
      <c r="RFZ159" s="468"/>
      <c r="RGA159" s="468"/>
      <c r="RGB159" s="468"/>
      <c r="RGC159" s="468"/>
      <c r="RGD159" s="468"/>
      <c r="RGE159" s="468"/>
      <c r="RGF159" s="468"/>
      <c r="RGG159" s="468"/>
      <c r="RGH159" s="468"/>
      <c r="RGI159" s="468"/>
      <c r="RGJ159" s="468"/>
      <c r="RGK159" s="468"/>
      <c r="RGL159" s="468"/>
      <c r="RGM159" s="468"/>
      <c r="RGN159" s="468"/>
      <c r="RGO159" s="468"/>
      <c r="RGP159" s="468"/>
      <c r="RGQ159" s="468"/>
      <c r="RGR159" s="468"/>
      <c r="RGS159" s="468"/>
      <c r="RGT159" s="468"/>
      <c r="RGU159" s="468"/>
      <c r="RGV159" s="468"/>
      <c r="RGW159" s="468"/>
      <c r="RGX159" s="468"/>
      <c r="RGY159" s="468"/>
      <c r="RGZ159" s="468"/>
      <c r="RHA159" s="468"/>
      <c r="RHB159" s="468"/>
      <c r="RHC159" s="468"/>
      <c r="RHD159" s="468"/>
      <c r="RHE159" s="468"/>
      <c r="RHF159" s="468"/>
      <c r="RHG159" s="468"/>
      <c r="RHH159" s="468"/>
      <c r="RHI159" s="468"/>
      <c r="RHJ159" s="468"/>
      <c r="RHK159" s="468"/>
      <c r="RHL159" s="468"/>
      <c r="RHM159" s="468"/>
      <c r="RHN159" s="468"/>
      <c r="RHO159" s="468"/>
      <c r="RHP159" s="468"/>
      <c r="RHQ159" s="468"/>
      <c r="RHR159" s="468"/>
      <c r="RHS159" s="468"/>
      <c r="RHT159" s="468"/>
      <c r="RHU159" s="468"/>
      <c r="RHV159" s="468"/>
      <c r="RHW159" s="468"/>
      <c r="RHX159" s="468"/>
      <c r="RHY159" s="468"/>
      <c r="RHZ159" s="468"/>
      <c r="RIA159" s="468"/>
      <c r="RIB159" s="468"/>
      <c r="RIC159" s="468"/>
      <c r="RID159" s="468"/>
      <c r="RIE159" s="468"/>
      <c r="RIF159" s="468"/>
      <c r="RIG159" s="468"/>
      <c r="RIH159" s="468"/>
      <c r="RII159" s="468"/>
      <c r="RIJ159" s="468"/>
      <c r="RIK159" s="468"/>
      <c r="RIL159" s="468"/>
      <c r="RIM159" s="468"/>
      <c r="RIN159" s="468"/>
      <c r="RIO159" s="468"/>
      <c r="RIP159" s="468"/>
      <c r="RIQ159" s="468"/>
      <c r="RIR159" s="468"/>
      <c r="RIS159" s="468"/>
      <c r="RIT159" s="468"/>
      <c r="RIU159" s="468"/>
      <c r="RIV159" s="468"/>
      <c r="RIW159" s="468"/>
      <c r="RIX159" s="468"/>
      <c r="RIY159" s="468"/>
      <c r="RIZ159" s="468"/>
      <c r="RJA159" s="468"/>
      <c r="RJB159" s="468"/>
      <c r="RJC159" s="468"/>
      <c r="RJD159" s="468"/>
      <c r="RJE159" s="468"/>
      <c r="RJF159" s="468"/>
      <c r="RJG159" s="468"/>
      <c r="RJH159" s="468"/>
      <c r="RJI159" s="468"/>
      <c r="RJJ159" s="468"/>
      <c r="RJK159" s="468"/>
      <c r="RJL159" s="468"/>
      <c r="RJM159" s="468"/>
      <c r="RJN159" s="468"/>
      <c r="RJO159" s="468"/>
      <c r="RJP159" s="468"/>
      <c r="RJQ159" s="468"/>
      <c r="RJR159" s="468"/>
      <c r="RJS159" s="468"/>
      <c r="RJT159" s="468"/>
      <c r="RJU159" s="468"/>
      <c r="RJV159" s="468"/>
      <c r="RJW159" s="468"/>
      <c r="RJX159" s="468"/>
      <c r="RJY159" s="468"/>
      <c r="RJZ159" s="468"/>
      <c r="RKA159" s="468"/>
      <c r="RKB159" s="468"/>
      <c r="RKC159" s="468"/>
      <c r="RKD159" s="468"/>
      <c r="RKE159" s="468"/>
      <c r="RKF159" s="468"/>
      <c r="RKG159" s="468"/>
      <c r="RKH159" s="468"/>
      <c r="RKI159" s="468"/>
      <c r="RKJ159" s="468"/>
      <c r="RKK159" s="468"/>
      <c r="RKL159" s="468"/>
      <c r="RKM159" s="468"/>
      <c r="RKN159" s="468"/>
      <c r="RKO159" s="468"/>
      <c r="RKP159" s="468"/>
      <c r="RKQ159" s="468"/>
      <c r="RKR159" s="468"/>
      <c r="RKS159" s="468"/>
      <c r="RKT159" s="468"/>
      <c r="RKU159" s="468"/>
      <c r="RKV159" s="468"/>
      <c r="RKW159" s="468"/>
      <c r="RKX159" s="468"/>
      <c r="RKY159" s="468"/>
      <c r="RKZ159" s="468"/>
      <c r="RLA159" s="468"/>
      <c r="RLB159" s="468"/>
      <c r="RLC159" s="468"/>
      <c r="RLD159" s="468"/>
      <c r="RLE159" s="468"/>
      <c r="RLF159" s="468"/>
      <c r="RLG159" s="468"/>
      <c r="RLH159" s="468"/>
      <c r="RLI159" s="468"/>
      <c r="RLJ159" s="468"/>
      <c r="RLK159" s="468"/>
      <c r="RLL159" s="468"/>
      <c r="RLM159" s="468"/>
      <c r="RLN159" s="468"/>
      <c r="RLO159" s="468"/>
      <c r="RLP159" s="468"/>
      <c r="RLQ159" s="468"/>
      <c r="RLR159" s="468"/>
      <c r="RLS159" s="468"/>
      <c r="RLT159" s="468"/>
      <c r="RLU159" s="468"/>
      <c r="RLV159" s="468"/>
      <c r="RLW159" s="468"/>
      <c r="RLX159" s="468"/>
      <c r="RLY159" s="468"/>
      <c r="RLZ159" s="468"/>
      <c r="RMA159" s="468"/>
      <c r="RMB159" s="468"/>
      <c r="RMC159" s="468"/>
      <c r="RMD159" s="468"/>
      <c r="RME159" s="468"/>
      <c r="RMF159" s="468"/>
      <c r="RMG159" s="468"/>
      <c r="RMH159" s="468"/>
      <c r="RMI159" s="468"/>
      <c r="RMJ159" s="468"/>
      <c r="RMK159" s="468"/>
      <c r="RML159" s="468"/>
      <c r="RMM159" s="468"/>
      <c r="RMN159" s="468"/>
      <c r="RMO159" s="468"/>
      <c r="RMP159" s="468"/>
      <c r="RMQ159" s="468"/>
      <c r="RMR159" s="468"/>
      <c r="RMS159" s="468"/>
      <c r="RMT159" s="468"/>
      <c r="RMU159" s="468"/>
      <c r="RMV159" s="468"/>
      <c r="RMW159" s="468"/>
      <c r="RMX159" s="468"/>
      <c r="RMY159" s="468"/>
      <c r="RMZ159" s="468"/>
      <c r="RNA159" s="468"/>
      <c r="RNB159" s="468"/>
      <c r="RNC159" s="468"/>
      <c r="RND159" s="468"/>
      <c r="RNE159" s="468"/>
      <c r="RNF159" s="468"/>
      <c r="RNG159" s="468"/>
      <c r="RNH159" s="468"/>
      <c r="RNI159" s="468"/>
      <c r="RNJ159" s="468"/>
      <c r="RNK159" s="468"/>
      <c r="RNL159" s="468"/>
      <c r="RNM159" s="468"/>
      <c r="RNN159" s="468"/>
      <c r="RNO159" s="468"/>
      <c r="RNP159" s="468"/>
      <c r="RNQ159" s="468"/>
      <c r="RNR159" s="468"/>
      <c r="RNS159" s="468"/>
      <c r="RNT159" s="468"/>
      <c r="RNU159" s="468"/>
      <c r="RNV159" s="468"/>
      <c r="RNW159" s="468"/>
      <c r="RNX159" s="468"/>
      <c r="RNY159" s="468"/>
      <c r="RNZ159" s="468"/>
      <c r="ROA159" s="468"/>
      <c r="ROB159" s="468"/>
      <c r="ROC159" s="468"/>
      <c r="ROD159" s="468"/>
      <c r="ROE159" s="468"/>
      <c r="ROF159" s="468"/>
      <c r="ROG159" s="468"/>
      <c r="ROH159" s="468"/>
      <c r="ROI159" s="468"/>
      <c r="ROJ159" s="468"/>
      <c r="ROK159" s="468"/>
      <c r="ROL159" s="468"/>
      <c r="ROM159" s="468"/>
      <c r="RON159" s="468"/>
      <c r="ROO159" s="468"/>
      <c r="ROP159" s="468"/>
      <c r="ROQ159" s="468"/>
      <c r="ROR159" s="468"/>
      <c r="ROS159" s="468"/>
      <c r="ROT159" s="468"/>
      <c r="ROU159" s="468"/>
      <c r="ROV159" s="468"/>
      <c r="ROW159" s="468"/>
      <c r="ROX159" s="468"/>
      <c r="ROY159" s="468"/>
      <c r="ROZ159" s="468"/>
      <c r="RPA159" s="468"/>
      <c r="RPB159" s="468"/>
      <c r="RPC159" s="468"/>
      <c r="RPD159" s="468"/>
      <c r="RPE159" s="468"/>
      <c r="RPF159" s="468"/>
      <c r="RPG159" s="468"/>
      <c r="RPH159" s="468"/>
      <c r="RPI159" s="468"/>
      <c r="RPJ159" s="468"/>
      <c r="RPK159" s="468"/>
      <c r="RPL159" s="468"/>
      <c r="RPM159" s="468"/>
      <c r="RPN159" s="468"/>
      <c r="RPO159" s="468"/>
      <c r="RPP159" s="468"/>
      <c r="RPQ159" s="468"/>
      <c r="RPR159" s="468"/>
      <c r="RPS159" s="468"/>
      <c r="RPT159" s="468"/>
      <c r="RPU159" s="468"/>
      <c r="RPV159" s="468"/>
      <c r="RPW159" s="468"/>
      <c r="RPX159" s="468"/>
      <c r="RPY159" s="468"/>
      <c r="RPZ159" s="468"/>
      <c r="RQA159" s="468"/>
      <c r="RQB159" s="468"/>
      <c r="RQC159" s="468"/>
      <c r="RQD159" s="468"/>
      <c r="RQE159" s="468"/>
      <c r="RQF159" s="468"/>
      <c r="RQG159" s="468"/>
      <c r="RQH159" s="468"/>
      <c r="RQI159" s="468"/>
      <c r="RQJ159" s="468"/>
      <c r="RQK159" s="468"/>
      <c r="RQL159" s="468"/>
      <c r="RQM159" s="468"/>
      <c r="RQN159" s="468"/>
      <c r="RQO159" s="468"/>
      <c r="RQP159" s="468"/>
      <c r="RQQ159" s="468"/>
      <c r="RQR159" s="468"/>
      <c r="RQS159" s="468"/>
      <c r="RQT159" s="468"/>
      <c r="RQU159" s="468"/>
      <c r="RQV159" s="468"/>
      <c r="RQW159" s="468"/>
      <c r="RQX159" s="468"/>
      <c r="RQY159" s="468"/>
      <c r="RQZ159" s="468"/>
      <c r="RRA159" s="468"/>
      <c r="RRB159" s="468"/>
      <c r="RRC159" s="468"/>
      <c r="RRD159" s="468"/>
      <c r="RRE159" s="468"/>
      <c r="RRF159" s="468"/>
      <c r="RRG159" s="468"/>
      <c r="RRH159" s="468"/>
      <c r="RRI159" s="468"/>
      <c r="RRJ159" s="468"/>
      <c r="RRK159" s="468"/>
      <c r="RRL159" s="468"/>
      <c r="RRM159" s="468"/>
      <c r="RRN159" s="468"/>
      <c r="RRO159" s="468"/>
      <c r="RRP159" s="468"/>
      <c r="RRQ159" s="468"/>
      <c r="RRR159" s="468"/>
      <c r="RRS159" s="468"/>
      <c r="RRT159" s="468"/>
      <c r="RRU159" s="468"/>
      <c r="RRV159" s="468"/>
      <c r="RRW159" s="468"/>
      <c r="RRX159" s="468"/>
      <c r="RRY159" s="468"/>
      <c r="RRZ159" s="468"/>
      <c r="RSA159" s="468"/>
      <c r="RSB159" s="468"/>
      <c r="RSC159" s="468"/>
      <c r="RSD159" s="468"/>
      <c r="RSE159" s="468"/>
      <c r="RSF159" s="468"/>
      <c r="RSG159" s="468"/>
      <c r="RSH159" s="468"/>
      <c r="RSI159" s="468"/>
      <c r="RSJ159" s="468"/>
      <c r="RSK159" s="468"/>
      <c r="RSL159" s="468"/>
      <c r="RSM159" s="468"/>
      <c r="RSN159" s="468"/>
      <c r="RSO159" s="468"/>
      <c r="RSP159" s="468"/>
      <c r="RSQ159" s="468"/>
      <c r="RSR159" s="468"/>
      <c r="RSS159" s="468"/>
      <c r="RST159" s="468"/>
      <c r="RSU159" s="468"/>
      <c r="RSV159" s="468"/>
      <c r="RSW159" s="468"/>
      <c r="RSX159" s="468"/>
      <c r="RSY159" s="468"/>
      <c r="RSZ159" s="468"/>
      <c r="RTA159" s="468"/>
      <c r="RTB159" s="468"/>
      <c r="RTC159" s="468"/>
      <c r="RTD159" s="468"/>
      <c r="RTE159" s="468"/>
      <c r="RTF159" s="468"/>
      <c r="RTG159" s="468"/>
      <c r="RTH159" s="468"/>
      <c r="RTI159" s="468"/>
      <c r="RTJ159" s="468"/>
      <c r="RTK159" s="468"/>
      <c r="RTL159" s="468"/>
      <c r="RTM159" s="468"/>
      <c r="RTN159" s="468"/>
      <c r="RTO159" s="468"/>
      <c r="RTP159" s="468"/>
      <c r="RTQ159" s="468"/>
      <c r="RTR159" s="468"/>
      <c r="RTS159" s="468"/>
      <c r="RTT159" s="468"/>
      <c r="RTU159" s="468"/>
      <c r="RTV159" s="468"/>
      <c r="RTW159" s="468"/>
      <c r="RTX159" s="468"/>
      <c r="RTY159" s="468"/>
      <c r="RTZ159" s="468"/>
      <c r="RUA159" s="468"/>
      <c r="RUB159" s="468"/>
      <c r="RUC159" s="468"/>
      <c r="RUD159" s="468"/>
      <c r="RUE159" s="468"/>
      <c r="RUF159" s="468"/>
      <c r="RUG159" s="468"/>
      <c r="RUH159" s="468"/>
      <c r="RUI159" s="468"/>
      <c r="RUJ159" s="468"/>
      <c r="RUK159" s="468"/>
      <c r="RUL159" s="468"/>
      <c r="RUM159" s="468"/>
      <c r="RUN159" s="468"/>
      <c r="RUO159" s="468"/>
      <c r="RUP159" s="468"/>
      <c r="RUQ159" s="468"/>
      <c r="RUR159" s="468"/>
      <c r="RUS159" s="468"/>
      <c r="RUT159" s="468"/>
      <c r="RUU159" s="468"/>
      <c r="RUV159" s="468"/>
      <c r="RUW159" s="468"/>
      <c r="RUX159" s="468"/>
      <c r="RUY159" s="468"/>
      <c r="RUZ159" s="468"/>
      <c r="RVA159" s="468"/>
      <c r="RVB159" s="468"/>
      <c r="RVC159" s="468"/>
      <c r="RVD159" s="468"/>
      <c r="RVE159" s="468"/>
      <c r="RVF159" s="468"/>
      <c r="RVG159" s="468"/>
      <c r="RVH159" s="468"/>
      <c r="RVI159" s="468"/>
      <c r="RVJ159" s="468"/>
      <c r="RVK159" s="468"/>
      <c r="RVL159" s="468"/>
      <c r="RVM159" s="468"/>
      <c r="RVN159" s="468"/>
      <c r="RVO159" s="468"/>
      <c r="RVP159" s="468"/>
      <c r="RVQ159" s="468"/>
      <c r="RVR159" s="468"/>
      <c r="RVS159" s="468"/>
      <c r="RVT159" s="468"/>
      <c r="RVU159" s="468"/>
      <c r="RVV159" s="468"/>
      <c r="RVW159" s="468"/>
      <c r="RVX159" s="468"/>
      <c r="RVY159" s="468"/>
      <c r="RVZ159" s="468"/>
      <c r="RWA159" s="468"/>
      <c r="RWB159" s="468"/>
      <c r="RWC159" s="468"/>
      <c r="RWD159" s="468"/>
      <c r="RWE159" s="468"/>
      <c r="RWF159" s="468"/>
      <c r="RWG159" s="468"/>
      <c r="RWH159" s="468"/>
      <c r="RWI159" s="468"/>
      <c r="RWJ159" s="468"/>
      <c r="RWK159" s="468"/>
      <c r="RWL159" s="468"/>
      <c r="RWM159" s="468"/>
      <c r="RWN159" s="468"/>
      <c r="RWO159" s="468"/>
      <c r="RWP159" s="468"/>
      <c r="RWQ159" s="468"/>
      <c r="RWR159" s="468"/>
      <c r="RWS159" s="468"/>
      <c r="RWT159" s="468"/>
      <c r="RWU159" s="468"/>
      <c r="RWV159" s="468"/>
      <c r="RWW159" s="468"/>
      <c r="RWX159" s="468"/>
      <c r="RWY159" s="468"/>
      <c r="RWZ159" s="468"/>
      <c r="RXA159" s="468"/>
      <c r="RXB159" s="468"/>
      <c r="RXC159" s="468"/>
      <c r="RXD159" s="468"/>
      <c r="RXE159" s="468"/>
      <c r="RXF159" s="468"/>
      <c r="RXG159" s="468"/>
      <c r="RXH159" s="468"/>
      <c r="RXI159" s="468"/>
      <c r="RXJ159" s="468"/>
      <c r="RXK159" s="468"/>
      <c r="RXL159" s="468"/>
      <c r="RXM159" s="468"/>
      <c r="RXN159" s="468"/>
      <c r="RXO159" s="468"/>
      <c r="RXP159" s="468"/>
      <c r="RXQ159" s="468"/>
      <c r="RXR159" s="468"/>
      <c r="RXS159" s="468"/>
      <c r="RXT159" s="468"/>
      <c r="RXU159" s="468"/>
      <c r="RXV159" s="468"/>
      <c r="RXW159" s="468"/>
      <c r="RXX159" s="468"/>
      <c r="RXY159" s="468"/>
      <c r="RXZ159" s="468"/>
      <c r="RYA159" s="468"/>
      <c r="RYB159" s="468"/>
      <c r="RYC159" s="468"/>
      <c r="RYD159" s="468"/>
      <c r="RYE159" s="468"/>
      <c r="RYF159" s="468"/>
      <c r="RYG159" s="468"/>
      <c r="RYH159" s="468"/>
      <c r="RYI159" s="468"/>
      <c r="RYJ159" s="468"/>
      <c r="RYK159" s="468"/>
      <c r="RYL159" s="468"/>
      <c r="RYM159" s="468"/>
      <c r="RYN159" s="468"/>
      <c r="RYO159" s="468"/>
      <c r="RYP159" s="468"/>
      <c r="RYQ159" s="468"/>
      <c r="RYR159" s="468"/>
      <c r="RYS159" s="468"/>
      <c r="RYT159" s="468"/>
      <c r="RYU159" s="468"/>
      <c r="RYV159" s="468"/>
      <c r="RYW159" s="468"/>
      <c r="RYX159" s="468"/>
      <c r="RYY159" s="468"/>
      <c r="RYZ159" s="468"/>
      <c r="RZA159" s="468"/>
      <c r="RZB159" s="468"/>
      <c r="RZC159" s="468"/>
      <c r="RZD159" s="468"/>
      <c r="RZE159" s="468"/>
      <c r="RZF159" s="468"/>
      <c r="RZG159" s="468"/>
      <c r="RZH159" s="468"/>
      <c r="RZI159" s="468"/>
      <c r="RZJ159" s="468"/>
      <c r="RZK159" s="468"/>
      <c r="RZL159" s="468"/>
      <c r="RZM159" s="468"/>
      <c r="RZN159" s="468"/>
      <c r="RZO159" s="468"/>
      <c r="RZP159" s="468"/>
      <c r="RZQ159" s="468"/>
      <c r="RZR159" s="468"/>
      <c r="RZS159" s="468"/>
      <c r="RZT159" s="468"/>
      <c r="RZU159" s="468"/>
      <c r="RZV159" s="468"/>
      <c r="RZW159" s="468"/>
      <c r="RZX159" s="468"/>
      <c r="RZY159" s="468"/>
      <c r="RZZ159" s="468"/>
      <c r="SAA159" s="468"/>
      <c r="SAB159" s="468"/>
      <c r="SAC159" s="468"/>
      <c r="SAD159" s="468"/>
      <c r="SAE159" s="468"/>
      <c r="SAF159" s="468"/>
      <c r="SAG159" s="468"/>
      <c r="SAH159" s="468"/>
      <c r="SAI159" s="468"/>
      <c r="SAJ159" s="468"/>
      <c r="SAK159" s="468"/>
      <c r="SAL159" s="468"/>
      <c r="SAM159" s="468"/>
      <c r="SAN159" s="468"/>
      <c r="SAO159" s="468"/>
      <c r="SAP159" s="468"/>
      <c r="SAQ159" s="468"/>
      <c r="SAR159" s="468"/>
      <c r="SAS159" s="468"/>
      <c r="SAT159" s="468"/>
      <c r="SAU159" s="468"/>
      <c r="SAV159" s="468"/>
      <c r="SAW159" s="468"/>
      <c r="SAX159" s="468"/>
      <c r="SAY159" s="468"/>
      <c r="SAZ159" s="468"/>
      <c r="SBA159" s="468"/>
      <c r="SBB159" s="468"/>
      <c r="SBC159" s="468"/>
      <c r="SBD159" s="468"/>
      <c r="SBE159" s="468"/>
      <c r="SBF159" s="468"/>
      <c r="SBG159" s="468"/>
      <c r="SBH159" s="468"/>
      <c r="SBI159" s="468"/>
      <c r="SBJ159" s="468"/>
      <c r="SBK159" s="468"/>
      <c r="SBL159" s="468"/>
      <c r="SBM159" s="468"/>
      <c r="SBN159" s="468"/>
      <c r="SBO159" s="468"/>
      <c r="SBP159" s="468"/>
      <c r="SBQ159" s="468"/>
      <c r="SBR159" s="468"/>
      <c r="SBS159" s="468"/>
      <c r="SBT159" s="468"/>
      <c r="SBU159" s="468"/>
      <c r="SBV159" s="468"/>
      <c r="SBW159" s="468"/>
      <c r="SBX159" s="468"/>
      <c r="SBY159" s="468"/>
      <c r="SBZ159" s="468"/>
      <c r="SCA159" s="468"/>
      <c r="SCB159" s="468"/>
      <c r="SCC159" s="468"/>
      <c r="SCD159" s="468"/>
      <c r="SCE159" s="468"/>
      <c r="SCF159" s="468"/>
      <c r="SCG159" s="468"/>
      <c r="SCH159" s="468"/>
      <c r="SCI159" s="468"/>
      <c r="SCJ159" s="468"/>
      <c r="SCK159" s="468"/>
      <c r="SCL159" s="468"/>
      <c r="SCM159" s="468"/>
      <c r="SCN159" s="468"/>
      <c r="SCO159" s="468"/>
      <c r="SCP159" s="468"/>
      <c r="SCQ159" s="468"/>
      <c r="SCR159" s="468"/>
      <c r="SCS159" s="468"/>
      <c r="SCT159" s="468"/>
      <c r="SCU159" s="468"/>
      <c r="SCV159" s="468"/>
      <c r="SCW159" s="468"/>
      <c r="SCX159" s="468"/>
      <c r="SCY159" s="468"/>
      <c r="SCZ159" s="468"/>
      <c r="SDA159" s="468"/>
      <c r="SDB159" s="468"/>
      <c r="SDC159" s="468"/>
      <c r="SDD159" s="468"/>
      <c r="SDE159" s="468"/>
      <c r="SDF159" s="468"/>
      <c r="SDG159" s="468"/>
      <c r="SDH159" s="468"/>
      <c r="SDI159" s="468"/>
      <c r="SDJ159" s="468"/>
      <c r="SDK159" s="468"/>
      <c r="SDL159" s="468"/>
      <c r="SDM159" s="468"/>
      <c r="SDN159" s="468"/>
      <c r="SDO159" s="468"/>
      <c r="SDP159" s="468"/>
      <c r="SDQ159" s="468"/>
      <c r="SDR159" s="468"/>
      <c r="SDS159" s="468"/>
      <c r="SDT159" s="468"/>
      <c r="SDU159" s="468"/>
      <c r="SDV159" s="468"/>
      <c r="SDW159" s="468"/>
      <c r="SDX159" s="468"/>
      <c r="SDY159" s="468"/>
      <c r="SDZ159" s="468"/>
      <c r="SEA159" s="468"/>
      <c r="SEB159" s="468"/>
      <c r="SEC159" s="468"/>
      <c r="SED159" s="468"/>
      <c r="SEE159" s="468"/>
      <c r="SEF159" s="468"/>
      <c r="SEG159" s="468"/>
      <c r="SEH159" s="468"/>
      <c r="SEI159" s="468"/>
      <c r="SEJ159" s="468"/>
      <c r="SEK159" s="468"/>
      <c r="SEL159" s="468"/>
      <c r="SEM159" s="468"/>
      <c r="SEN159" s="468"/>
      <c r="SEO159" s="468"/>
      <c r="SEP159" s="468"/>
      <c r="SEQ159" s="468"/>
      <c r="SER159" s="468"/>
      <c r="SES159" s="468"/>
      <c r="SET159" s="468"/>
      <c r="SEU159" s="468"/>
      <c r="SEV159" s="468"/>
      <c r="SEW159" s="468"/>
      <c r="SEX159" s="468"/>
      <c r="SEY159" s="468"/>
      <c r="SEZ159" s="468"/>
      <c r="SFA159" s="468"/>
      <c r="SFB159" s="468"/>
      <c r="SFC159" s="468"/>
      <c r="SFD159" s="468"/>
      <c r="SFE159" s="468"/>
      <c r="SFF159" s="468"/>
      <c r="SFG159" s="468"/>
      <c r="SFH159" s="468"/>
      <c r="SFI159" s="468"/>
      <c r="SFJ159" s="468"/>
      <c r="SFK159" s="468"/>
      <c r="SFL159" s="468"/>
      <c r="SFM159" s="468"/>
      <c r="SFN159" s="468"/>
      <c r="SFO159" s="468"/>
      <c r="SFP159" s="468"/>
      <c r="SFQ159" s="468"/>
      <c r="SFR159" s="468"/>
      <c r="SFS159" s="468"/>
      <c r="SFT159" s="468"/>
      <c r="SFU159" s="468"/>
      <c r="SFV159" s="468"/>
      <c r="SFW159" s="468"/>
      <c r="SFX159" s="468"/>
      <c r="SFY159" s="468"/>
      <c r="SFZ159" s="468"/>
      <c r="SGA159" s="468"/>
      <c r="SGB159" s="468"/>
      <c r="SGC159" s="468"/>
      <c r="SGD159" s="468"/>
      <c r="SGE159" s="468"/>
      <c r="SGF159" s="468"/>
      <c r="SGG159" s="468"/>
      <c r="SGH159" s="468"/>
      <c r="SGI159" s="468"/>
      <c r="SGJ159" s="468"/>
      <c r="SGK159" s="468"/>
      <c r="SGL159" s="468"/>
      <c r="SGM159" s="468"/>
      <c r="SGN159" s="468"/>
      <c r="SGO159" s="468"/>
      <c r="SGP159" s="468"/>
      <c r="SGQ159" s="468"/>
      <c r="SGR159" s="468"/>
      <c r="SGS159" s="468"/>
      <c r="SGT159" s="468"/>
      <c r="SGU159" s="468"/>
      <c r="SGV159" s="468"/>
      <c r="SGW159" s="468"/>
      <c r="SGX159" s="468"/>
      <c r="SGY159" s="468"/>
      <c r="SGZ159" s="468"/>
      <c r="SHA159" s="468"/>
      <c r="SHB159" s="468"/>
      <c r="SHC159" s="468"/>
      <c r="SHD159" s="468"/>
      <c r="SHE159" s="468"/>
      <c r="SHF159" s="468"/>
      <c r="SHG159" s="468"/>
      <c r="SHH159" s="468"/>
      <c r="SHI159" s="468"/>
      <c r="SHJ159" s="468"/>
      <c r="SHK159" s="468"/>
      <c r="SHL159" s="468"/>
      <c r="SHM159" s="468"/>
      <c r="SHN159" s="468"/>
      <c r="SHO159" s="468"/>
      <c r="SHP159" s="468"/>
      <c r="SHQ159" s="468"/>
      <c r="SHR159" s="468"/>
      <c r="SHS159" s="468"/>
      <c r="SHT159" s="468"/>
      <c r="SHU159" s="468"/>
      <c r="SHV159" s="468"/>
      <c r="SHW159" s="468"/>
      <c r="SHX159" s="468"/>
      <c r="SHY159" s="468"/>
      <c r="SHZ159" s="468"/>
      <c r="SIA159" s="468"/>
      <c r="SIB159" s="468"/>
      <c r="SIC159" s="468"/>
      <c r="SID159" s="468"/>
      <c r="SIE159" s="468"/>
      <c r="SIF159" s="468"/>
      <c r="SIG159" s="468"/>
      <c r="SIH159" s="468"/>
      <c r="SII159" s="468"/>
      <c r="SIJ159" s="468"/>
      <c r="SIK159" s="468"/>
      <c r="SIL159" s="468"/>
      <c r="SIM159" s="468"/>
      <c r="SIN159" s="468"/>
      <c r="SIO159" s="468"/>
      <c r="SIP159" s="468"/>
      <c r="SIQ159" s="468"/>
      <c r="SIR159" s="468"/>
      <c r="SIS159" s="468"/>
      <c r="SIT159" s="468"/>
      <c r="SIU159" s="468"/>
      <c r="SIV159" s="468"/>
      <c r="SIW159" s="468"/>
      <c r="SIX159" s="468"/>
      <c r="SIY159" s="468"/>
      <c r="SIZ159" s="468"/>
      <c r="SJA159" s="468"/>
      <c r="SJB159" s="468"/>
      <c r="SJC159" s="468"/>
      <c r="SJD159" s="468"/>
      <c r="SJE159" s="468"/>
      <c r="SJF159" s="468"/>
      <c r="SJG159" s="468"/>
      <c r="SJH159" s="468"/>
      <c r="SJI159" s="468"/>
      <c r="SJJ159" s="468"/>
      <c r="SJK159" s="468"/>
      <c r="SJL159" s="468"/>
      <c r="SJM159" s="468"/>
      <c r="SJN159" s="468"/>
      <c r="SJO159" s="468"/>
      <c r="SJP159" s="468"/>
      <c r="SJQ159" s="468"/>
      <c r="SJR159" s="468"/>
      <c r="SJS159" s="468"/>
      <c r="SJT159" s="468"/>
      <c r="SJU159" s="468"/>
      <c r="SJV159" s="468"/>
      <c r="SJW159" s="468"/>
      <c r="SJX159" s="468"/>
      <c r="SJY159" s="468"/>
      <c r="SJZ159" s="468"/>
      <c r="SKA159" s="468"/>
      <c r="SKB159" s="468"/>
      <c r="SKC159" s="468"/>
      <c r="SKD159" s="468"/>
      <c r="SKE159" s="468"/>
      <c r="SKF159" s="468"/>
      <c r="SKG159" s="468"/>
      <c r="SKH159" s="468"/>
      <c r="SKI159" s="468"/>
      <c r="SKJ159" s="468"/>
      <c r="SKK159" s="468"/>
      <c r="SKL159" s="468"/>
      <c r="SKM159" s="468"/>
      <c r="SKN159" s="468"/>
      <c r="SKO159" s="468"/>
      <c r="SKP159" s="468"/>
      <c r="SKQ159" s="468"/>
      <c r="SKR159" s="468"/>
      <c r="SKS159" s="468"/>
      <c r="SKT159" s="468"/>
      <c r="SKU159" s="468"/>
      <c r="SKV159" s="468"/>
      <c r="SKW159" s="468"/>
      <c r="SKX159" s="468"/>
      <c r="SKY159" s="468"/>
      <c r="SKZ159" s="468"/>
      <c r="SLA159" s="468"/>
      <c r="SLB159" s="468"/>
      <c r="SLC159" s="468"/>
      <c r="SLD159" s="468"/>
      <c r="SLE159" s="468"/>
      <c r="SLF159" s="468"/>
      <c r="SLG159" s="468"/>
      <c r="SLH159" s="468"/>
      <c r="SLI159" s="468"/>
      <c r="SLJ159" s="468"/>
      <c r="SLK159" s="468"/>
      <c r="SLL159" s="468"/>
      <c r="SLM159" s="468"/>
      <c r="SLN159" s="468"/>
      <c r="SLO159" s="468"/>
      <c r="SLP159" s="468"/>
      <c r="SLQ159" s="468"/>
      <c r="SLR159" s="468"/>
      <c r="SLS159" s="468"/>
      <c r="SLT159" s="468"/>
      <c r="SLU159" s="468"/>
      <c r="SLV159" s="468"/>
      <c r="SLW159" s="468"/>
      <c r="SLX159" s="468"/>
      <c r="SLY159" s="468"/>
      <c r="SLZ159" s="468"/>
      <c r="SMA159" s="468"/>
      <c r="SMB159" s="468"/>
      <c r="SMC159" s="468"/>
      <c r="SMD159" s="468"/>
      <c r="SME159" s="468"/>
      <c r="SMF159" s="468"/>
      <c r="SMG159" s="468"/>
      <c r="SMH159" s="468"/>
      <c r="SMI159" s="468"/>
      <c r="SMJ159" s="468"/>
      <c r="SMK159" s="468"/>
      <c r="SML159" s="468"/>
      <c r="SMM159" s="468"/>
      <c r="SMN159" s="468"/>
      <c r="SMO159" s="468"/>
      <c r="SMP159" s="468"/>
      <c r="SMQ159" s="468"/>
      <c r="SMR159" s="468"/>
      <c r="SMS159" s="468"/>
      <c r="SMT159" s="468"/>
      <c r="SMU159" s="468"/>
      <c r="SMV159" s="468"/>
      <c r="SMW159" s="468"/>
      <c r="SMX159" s="468"/>
      <c r="SMY159" s="468"/>
      <c r="SMZ159" s="468"/>
      <c r="SNA159" s="468"/>
      <c r="SNB159" s="468"/>
      <c r="SNC159" s="468"/>
      <c r="SND159" s="468"/>
      <c r="SNE159" s="468"/>
      <c r="SNF159" s="468"/>
      <c r="SNG159" s="468"/>
      <c r="SNH159" s="468"/>
      <c r="SNI159" s="468"/>
      <c r="SNJ159" s="468"/>
      <c r="SNK159" s="468"/>
      <c r="SNL159" s="468"/>
      <c r="SNM159" s="468"/>
      <c r="SNN159" s="468"/>
      <c r="SNO159" s="468"/>
      <c r="SNP159" s="468"/>
      <c r="SNQ159" s="468"/>
      <c r="SNR159" s="468"/>
      <c r="SNS159" s="468"/>
      <c r="SNT159" s="468"/>
      <c r="SNU159" s="468"/>
      <c r="SNV159" s="468"/>
      <c r="SNW159" s="468"/>
      <c r="SNX159" s="468"/>
      <c r="SNY159" s="468"/>
      <c r="SNZ159" s="468"/>
      <c r="SOA159" s="468"/>
      <c r="SOB159" s="468"/>
      <c r="SOC159" s="468"/>
      <c r="SOD159" s="468"/>
      <c r="SOE159" s="468"/>
      <c r="SOF159" s="468"/>
      <c r="SOG159" s="468"/>
      <c r="SOH159" s="468"/>
      <c r="SOI159" s="468"/>
      <c r="SOJ159" s="468"/>
      <c r="SOK159" s="468"/>
      <c r="SOL159" s="468"/>
      <c r="SOM159" s="468"/>
      <c r="SON159" s="468"/>
      <c r="SOO159" s="468"/>
      <c r="SOP159" s="468"/>
      <c r="SOQ159" s="468"/>
      <c r="SOR159" s="468"/>
      <c r="SOS159" s="468"/>
      <c r="SOT159" s="468"/>
      <c r="SOU159" s="468"/>
      <c r="SOV159" s="468"/>
      <c r="SOW159" s="468"/>
      <c r="SOX159" s="468"/>
      <c r="SOY159" s="468"/>
      <c r="SOZ159" s="468"/>
      <c r="SPA159" s="468"/>
      <c r="SPB159" s="468"/>
      <c r="SPC159" s="468"/>
      <c r="SPD159" s="468"/>
      <c r="SPE159" s="468"/>
      <c r="SPF159" s="468"/>
      <c r="SPG159" s="468"/>
      <c r="SPH159" s="468"/>
      <c r="SPI159" s="468"/>
      <c r="SPJ159" s="468"/>
      <c r="SPK159" s="468"/>
      <c r="SPL159" s="468"/>
      <c r="SPM159" s="468"/>
      <c r="SPN159" s="468"/>
      <c r="SPO159" s="468"/>
      <c r="SPP159" s="468"/>
      <c r="SPQ159" s="468"/>
      <c r="SPR159" s="468"/>
      <c r="SPS159" s="468"/>
      <c r="SPT159" s="468"/>
      <c r="SPU159" s="468"/>
      <c r="SPV159" s="468"/>
      <c r="SPW159" s="468"/>
      <c r="SPX159" s="468"/>
      <c r="SPY159" s="468"/>
      <c r="SPZ159" s="468"/>
      <c r="SQA159" s="468"/>
      <c r="SQB159" s="468"/>
      <c r="SQC159" s="468"/>
      <c r="SQD159" s="468"/>
      <c r="SQE159" s="468"/>
      <c r="SQF159" s="468"/>
      <c r="SQG159" s="468"/>
      <c r="SQH159" s="468"/>
      <c r="SQI159" s="468"/>
      <c r="SQJ159" s="468"/>
      <c r="SQK159" s="468"/>
      <c r="SQL159" s="468"/>
      <c r="SQM159" s="468"/>
      <c r="SQN159" s="468"/>
      <c r="SQO159" s="468"/>
      <c r="SQP159" s="468"/>
      <c r="SQQ159" s="468"/>
      <c r="SQR159" s="468"/>
      <c r="SQS159" s="468"/>
      <c r="SQT159" s="468"/>
      <c r="SQU159" s="468"/>
      <c r="SQV159" s="468"/>
      <c r="SQW159" s="468"/>
      <c r="SQX159" s="468"/>
      <c r="SQY159" s="468"/>
      <c r="SQZ159" s="468"/>
      <c r="SRA159" s="468"/>
      <c r="SRB159" s="468"/>
      <c r="SRC159" s="468"/>
      <c r="SRD159" s="468"/>
      <c r="SRE159" s="468"/>
      <c r="SRF159" s="468"/>
      <c r="SRG159" s="468"/>
      <c r="SRH159" s="468"/>
      <c r="SRI159" s="468"/>
      <c r="SRJ159" s="468"/>
      <c r="SRK159" s="468"/>
      <c r="SRL159" s="468"/>
      <c r="SRM159" s="468"/>
      <c r="SRN159" s="468"/>
      <c r="SRO159" s="468"/>
      <c r="SRP159" s="468"/>
      <c r="SRQ159" s="468"/>
      <c r="SRR159" s="468"/>
      <c r="SRS159" s="468"/>
      <c r="SRT159" s="468"/>
      <c r="SRU159" s="468"/>
      <c r="SRV159" s="468"/>
      <c r="SRW159" s="468"/>
      <c r="SRX159" s="468"/>
      <c r="SRY159" s="468"/>
      <c r="SRZ159" s="468"/>
      <c r="SSA159" s="468"/>
      <c r="SSB159" s="468"/>
      <c r="SSC159" s="468"/>
      <c r="SSD159" s="468"/>
      <c r="SSE159" s="468"/>
      <c r="SSF159" s="468"/>
      <c r="SSG159" s="468"/>
      <c r="SSH159" s="468"/>
      <c r="SSI159" s="468"/>
      <c r="SSJ159" s="468"/>
      <c r="SSK159" s="468"/>
      <c r="SSL159" s="468"/>
      <c r="SSM159" s="468"/>
      <c r="SSN159" s="468"/>
      <c r="SSO159" s="468"/>
      <c r="SSP159" s="468"/>
      <c r="SSQ159" s="468"/>
      <c r="SSR159" s="468"/>
      <c r="SSS159" s="468"/>
      <c r="SST159" s="468"/>
      <c r="SSU159" s="468"/>
      <c r="SSV159" s="468"/>
      <c r="SSW159" s="468"/>
      <c r="SSX159" s="468"/>
      <c r="SSY159" s="468"/>
      <c r="SSZ159" s="468"/>
      <c r="STA159" s="468"/>
      <c r="STB159" s="468"/>
      <c r="STC159" s="468"/>
      <c r="STD159" s="468"/>
      <c r="STE159" s="468"/>
      <c r="STF159" s="468"/>
      <c r="STG159" s="468"/>
      <c r="STH159" s="468"/>
      <c r="STI159" s="468"/>
      <c r="STJ159" s="468"/>
      <c r="STK159" s="468"/>
      <c r="STL159" s="468"/>
      <c r="STM159" s="468"/>
      <c r="STN159" s="468"/>
      <c r="STO159" s="468"/>
      <c r="STP159" s="468"/>
      <c r="STQ159" s="468"/>
      <c r="STR159" s="468"/>
      <c r="STS159" s="468"/>
      <c r="STT159" s="468"/>
      <c r="STU159" s="468"/>
      <c r="STV159" s="468"/>
      <c r="STW159" s="468"/>
      <c r="STX159" s="468"/>
      <c r="STY159" s="468"/>
      <c r="STZ159" s="468"/>
      <c r="SUA159" s="468"/>
      <c r="SUB159" s="468"/>
      <c r="SUC159" s="468"/>
      <c r="SUD159" s="468"/>
      <c r="SUE159" s="468"/>
      <c r="SUF159" s="468"/>
      <c r="SUG159" s="468"/>
      <c r="SUH159" s="468"/>
      <c r="SUI159" s="468"/>
      <c r="SUJ159" s="468"/>
      <c r="SUK159" s="468"/>
      <c r="SUL159" s="468"/>
      <c r="SUM159" s="468"/>
      <c r="SUN159" s="468"/>
      <c r="SUO159" s="468"/>
      <c r="SUP159" s="468"/>
      <c r="SUQ159" s="468"/>
      <c r="SUR159" s="468"/>
      <c r="SUS159" s="468"/>
      <c r="SUT159" s="468"/>
      <c r="SUU159" s="468"/>
      <c r="SUV159" s="468"/>
      <c r="SUW159" s="468"/>
      <c r="SUX159" s="468"/>
      <c r="SUY159" s="468"/>
      <c r="SUZ159" s="468"/>
      <c r="SVA159" s="468"/>
      <c r="SVB159" s="468"/>
      <c r="SVC159" s="468"/>
      <c r="SVD159" s="468"/>
      <c r="SVE159" s="468"/>
      <c r="SVF159" s="468"/>
      <c r="SVG159" s="468"/>
      <c r="SVH159" s="468"/>
      <c r="SVI159" s="468"/>
      <c r="SVJ159" s="468"/>
      <c r="SVK159" s="468"/>
      <c r="SVL159" s="468"/>
      <c r="SVM159" s="468"/>
      <c r="SVN159" s="468"/>
      <c r="SVO159" s="468"/>
      <c r="SVP159" s="468"/>
      <c r="SVQ159" s="468"/>
      <c r="SVR159" s="468"/>
      <c r="SVS159" s="468"/>
      <c r="SVT159" s="468"/>
      <c r="SVU159" s="468"/>
      <c r="SVV159" s="468"/>
      <c r="SVW159" s="468"/>
      <c r="SVX159" s="468"/>
      <c r="SVY159" s="468"/>
      <c r="SVZ159" s="468"/>
      <c r="SWA159" s="468"/>
      <c r="SWB159" s="468"/>
      <c r="SWC159" s="468"/>
      <c r="SWD159" s="468"/>
      <c r="SWE159" s="468"/>
      <c r="SWF159" s="468"/>
      <c r="SWG159" s="468"/>
      <c r="SWH159" s="468"/>
      <c r="SWI159" s="468"/>
      <c r="SWJ159" s="468"/>
      <c r="SWK159" s="468"/>
      <c r="SWL159" s="468"/>
      <c r="SWM159" s="468"/>
      <c r="SWN159" s="468"/>
      <c r="SWO159" s="468"/>
      <c r="SWP159" s="468"/>
      <c r="SWQ159" s="468"/>
      <c r="SWR159" s="468"/>
      <c r="SWS159" s="468"/>
      <c r="SWT159" s="468"/>
      <c r="SWU159" s="468"/>
      <c r="SWV159" s="468"/>
      <c r="SWW159" s="468"/>
      <c r="SWX159" s="468"/>
      <c r="SWY159" s="468"/>
      <c r="SWZ159" s="468"/>
      <c r="SXA159" s="468"/>
      <c r="SXB159" s="468"/>
      <c r="SXC159" s="468"/>
      <c r="SXD159" s="468"/>
      <c r="SXE159" s="468"/>
      <c r="SXF159" s="468"/>
      <c r="SXG159" s="468"/>
      <c r="SXH159" s="468"/>
      <c r="SXI159" s="468"/>
      <c r="SXJ159" s="468"/>
      <c r="SXK159" s="468"/>
      <c r="SXL159" s="468"/>
      <c r="SXM159" s="468"/>
      <c r="SXN159" s="468"/>
      <c r="SXO159" s="468"/>
      <c r="SXP159" s="468"/>
      <c r="SXQ159" s="468"/>
      <c r="SXR159" s="468"/>
      <c r="SXS159" s="468"/>
      <c r="SXT159" s="468"/>
      <c r="SXU159" s="468"/>
      <c r="SXV159" s="468"/>
      <c r="SXW159" s="468"/>
      <c r="SXX159" s="468"/>
      <c r="SXY159" s="468"/>
      <c r="SXZ159" s="468"/>
      <c r="SYA159" s="468"/>
      <c r="SYB159" s="468"/>
      <c r="SYC159" s="468"/>
      <c r="SYD159" s="468"/>
      <c r="SYE159" s="468"/>
      <c r="SYF159" s="468"/>
      <c r="SYG159" s="468"/>
      <c r="SYH159" s="468"/>
      <c r="SYI159" s="468"/>
      <c r="SYJ159" s="468"/>
      <c r="SYK159" s="468"/>
      <c r="SYL159" s="468"/>
      <c r="SYM159" s="468"/>
      <c r="SYN159" s="468"/>
      <c r="SYO159" s="468"/>
      <c r="SYP159" s="468"/>
      <c r="SYQ159" s="468"/>
      <c r="SYR159" s="468"/>
      <c r="SYS159" s="468"/>
      <c r="SYT159" s="468"/>
      <c r="SYU159" s="468"/>
      <c r="SYV159" s="468"/>
      <c r="SYW159" s="468"/>
      <c r="SYX159" s="468"/>
      <c r="SYY159" s="468"/>
      <c r="SYZ159" s="468"/>
      <c r="SZA159" s="468"/>
      <c r="SZB159" s="468"/>
      <c r="SZC159" s="468"/>
      <c r="SZD159" s="468"/>
      <c r="SZE159" s="468"/>
      <c r="SZF159" s="468"/>
      <c r="SZG159" s="468"/>
      <c r="SZH159" s="468"/>
      <c r="SZI159" s="468"/>
      <c r="SZJ159" s="468"/>
      <c r="SZK159" s="468"/>
      <c r="SZL159" s="468"/>
      <c r="SZM159" s="468"/>
      <c r="SZN159" s="468"/>
      <c r="SZO159" s="468"/>
      <c r="SZP159" s="468"/>
      <c r="SZQ159" s="468"/>
      <c r="SZR159" s="468"/>
      <c r="SZS159" s="468"/>
      <c r="SZT159" s="468"/>
      <c r="SZU159" s="468"/>
      <c r="SZV159" s="468"/>
      <c r="SZW159" s="468"/>
      <c r="SZX159" s="468"/>
      <c r="SZY159" s="468"/>
      <c r="SZZ159" s="468"/>
      <c r="TAA159" s="468"/>
      <c r="TAB159" s="468"/>
      <c r="TAC159" s="468"/>
      <c r="TAD159" s="468"/>
      <c r="TAE159" s="468"/>
      <c r="TAF159" s="468"/>
      <c r="TAG159" s="468"/>
      <c r="TAH159" s="468"/>
      <c r="TAI159" s="468"/>
      <c r="TAJ159" s="468"/>
      <c r="TAK159" s="468"/>
      <c r="TAL159" s="468"/>
      <c r="TAM159" s="468"/>
      <c r="TAN159" s="468"/>
      <c r="TAO159" s="468"/>
      <c r="TAP159" s="468"/>
      <c r="TAQ159" s="468"/>
      <c r="TAR159" s="468"/>
      <c r="TAS159" s="468"/>
      <c r="TAT159" s="468"/>
      <c r="TAU159" s="468"/>
      <c r="TAV159" s="468"/>
      <c r="TAW159" s="468"/>
      <c r="TAX159" s="468"/>
      <c r="TAY159" s="468"/>
      <c r="TAZ159" s="468"/>
      <c r="TBA159" s="468"/>
      <c r="TBB159" s="468"/>
      <c r="TBC159" s="468"/>
      <c r="TBD159" s="468"/>
      <c r="TBE159" s="468"/>
      <c r="TBF159" s="468"/>
      <c r="TBG159" s="468"/>
      <c r="TBH159" s="468"/>
      <c r="TBI159" s="468"/>
      <c r="TBJ159" s="468"/>
      <c r="TBK159" s="468"/>
      <c r="TBL159" s="468"/>
      <c r="TBM159" s="468"/>
      <c r="TBN159" s="468"/>
      <c r="TBO159" s="468"/>
      <c r="TBP159" s="468"/>
      <c r="TBQ159" s="468"/>
      <c r="TBR159" s="468"/>
      <c r="TBS159" s="468"/>
      <c r="TBT159" s="468"/>
      <c r="TBU159" s="468"/>
      <c r="TBV159" s="468"/>
      <c r="TBW159" s="468"/>
      <c r="TBX159" s="468"/>
      <c r="TBY159" s="468"/>
      <c r="TBZ159" s="468"/>
      <c r="TCA159" s="468"/>
      <c r="TCB159" s="468"/>
      <c r="TCC159" s="468"/>
      <c r="TCD159" s="468"/>
      <c r="TCE159" s="468"/>
      <c r="TCF159" s="468"/>
      <c r="TCG159" s="468"/>
      <c r="TCH159" s="468"/>
      <c r="TCI159" s="468"/>
      <c r="TCJ159" s="468"/>
      <c r="TCK159" s="468"/>
      <c r="TCL159" s="468"/>
      <c r="TCM159" s="468"/>
      <c r="TCN159" s="468"/>
      <c r="TCO159" s="468"/>
      <c r="TCP159" s="468"/>
      <c r="TCQ159" s="468"/>
      <c r="TCR159" s="468"/>
      <c r="TCS159" s="468"/>
      <c r="TCT159" s="468"/>
      <c r="TCU159" s="468"/>
      <c r="TCV159" s="468"/>
      <c r="TCW159" s="468"/>
      <c r="TCX159" s="468"/>
      <c r="TCY159" s="468"/>
      <c r="TCZ159" s="468"/>
      <c r="TDA159" s="468"/>
      <c r="TDB159" s="468"/>
      <c r="TDC159" s="468"/>
      <c r="TDD159" s="468"/>
      <c r="TDE159" s="468"/>
      <c r="TDF159" s="468"/>
      <c r="TDG159" s="468"/>
      <c r="TDH159" s="468"/>
      <c r="TDI159" s="468"/>
      <c r="TDJ159" s="468"/>
      <c r="TDK159" s="468"/>
      <c r="TDL159" s="468"/>
      <c r="TDM159" s="468"/>
      <c r="TDN159" s="468"/>
      <c r="TDO159" s="468"/>
      <c r="TDP159" s="468"/>
      <c r="TDQ159" s="468"/>
      <c r="TDR159" s="468"/>
      <c r="TDS159" s="468"/>
      <c r="TDT159" s="468"/>
      <c r="TDU159" s="468"/>
      <c r="TDV159" s="468"/>
      <c r="TDW159" s="468"/>
      <c r="TDX159" s="468"/>
      <c r="TDY159" s="468"/>
      <c r="TDZ159" s="468"/>
      <c r="TEA159" s="468"/>
      <c r="TEB159" s="468"/>
      <c r="TEC159" s="468"/>
      <c r="TED159" s="468"/>
      <c r="TEE159" s="468"/>
      <c r="TEF159" s="468"/>
      <c r="TEG159" s="468"/>
      <c r="TEH159" s="468"/>
      <c r="TEI159" s="468"/>
      <c r="TEJ159" s="468"/>
      <c r="TEK159" s="468"/>
      <c r="TEL159" s="468"/>
      <c r="TEM159" s="468"/>
      <c r="TEN159" s="468"/>
      <c r="TEO159" s="468"/>
      <c r="TEP159" s="468"/>
      <c r="TEQ159" s="468"/>
      <c r="TER159" s="468"/>
      <c r="TES159" s="468"/>
      <c r="TET159" s="468"/>
      <c r="TEU159" s="468"/>
      <c r="TEV159" s="468"/>
      <c r="TEW159" s="468"/>
      <c r="TEX159" s="468"/>
      <c r="TEY159" s="468"/>
      <c r="TEZ159" s="468"/>
      <c r="TFA159" s="468"/>
      <c r="TFB159" s="468"/>
      <c r="TFC159" s="468"/>
      <c r="TFD159" s="468"/>
      <c r="TFE159" s="468"/>
      <c r="TFF159" s="468"/>
      <c r="TFG159" s="468"/>
      <c r="TFH159" s="468"/>
      <c r="TFI159" s="468"/>
      <c r="TFJ159" s="468"/>
      <c r="TFK159" s="468"/>
      <c r="TFL159" s="468"/>
      <c r="TFM159" s="468"/>
      <c r="TFN159" s="468"/>
      <c r="TFO159" s="468"/>
      <c r="TFP159" s="468"/>
      <c r="TFQ159" s="468"/>
      <c r="TFR159" s="468"/>
      <c r="TFS159" s="468"/>
      <c r="TFT159" s="468"/>
      <c r="TFU159" s="468"/>
      <c r="TFV159" s="468"/>
      <c r="TFW159" s="468"/>
      <c r="TFX159" s="468"/>
      <c r="TFY159" s="468"/>
      <c r="TFZ159" s="468"/>
      <c r="TGA159" s="468"/>
      <c r="TGB159" s="468"/>
      <c r="TGC159" s="468"/>
      <c r="TGD159" s="468"/>
      <c r="TGE159" s="468"/>
      <c r="TGF159" s="468"/>
      <c r="TGG159" s="468"/>
      <c r="TGH159" s="468"/>
      <c r="TGI159" s="468"/>
      <c r="TGJ159" s="468"/>
      <c r="TGK159" s="468"/>
      <c r="TGL159" s="468"/>
      <c r="TGM159" s="468"/>
      <c r="TGN159" s="468"/>
      <c r="TGO159" s="468"/>
      <c r="TGP159" s="468"/>
      <c r="TGQ159" s="468"/>
      <c r="TGR159" s="468"/>
      <c r="TGS159" s="468"/>
      <c r="TGT159" s="468"/>
      <c r="TGU159" s="468"/>
      <c r="TGV159" s="468"/>
      <c r="TGW159" s="468"/>
      <c r="TGX159" s="468"/>
      <c r="TGY159" s="468"/>
      <c r="TGZ159" s="468"/>
      <c r="THA159" s="468"/>
      <c r="THB159" s="468"/>
      <c r="THC159" s="468"/>
      <c r="THD159" s="468"/>
      <c r="THE159" s="468"/>
      <c r="THF159" s="468"/>
      <c r="THG159" s="468"/>
      <c r="THH159" s="468"/>
      <c r="THI159" s="468"/>
      <c r="THJ159" s="468"/>
      <c r="THK159" s="468"/>
      <c r="THL159" s="468"/>
      <c r="THM159" s="468"/>
      <c r="THN159" s="468"/>
      <c r="THO159" s="468"/>
      <c r="THP159" s="468"/>
      <c r="THQ159" s="468"/>
      <c r="THR159" s="468"/>
      <c r="THS159" s="468"/>
      <c r="THT159" s="468"/>
      <c r="THU159" s="468"/>
      <c r="THV159" s="468"/>
      <c r="THW159" s="468"/>
      <c r="THX159" s="468"/>
      <c r="THY159" s="468"/>
      <c r="THZ159" s="468"/>
      <c r="TIA159" s="468"/>
      <c r="TIB159" s="468"/>
      <c r="TIC159" s="468"/>
      <c r="TID159" s="468"/>
      <c r="TIE159" s="468"/>
      <c r="TIF159" s="468"/>
      <c r="TIG159" s="468"/>
      <c r="TIH159" s="468"/>
      <c r="TII159" s="468"/>
      <c r="TIJ159" s="468"/>
      <c r="TIK159" s="468"/>
      <c r="TIL159" s="468"/>
      <c r="TIM159" s="468"/>
      <c r="TIN159" s="468"/>
      <c r="TIO159" s="468"/>
      <c r="TIP159" s="468"/>
      <c r="TIQ159" s="468"/>
      <c r="TIR159" s="468"/>
      <c r="TIS159" s="468"/>
      <c r="TIT159" s="468"/>
      <c r="TIU159" s="468"/>
      <c r="TIV159" s="468"/>
      <c r="TIW159" s="468"/>
      <c r="TIX159" s="468"/>
      <c r="TIY159" s="468"/>
      <c r="TIZ159" s="468"/>
      <c r="TJA159" s="468"/>
      <c r="TJB159" s="468"/>
      <c r="TJC159" s="468"/>
      <c r="TJD159" s="468"/>
      <c r="TJE159" s="468"/>
      <c r="TJF159" s="468"/>
      <c r="TJG159" s="468"/>
      <c r="TJH159" s="468"/>
      <c r="TJI159" s="468"/>
      <c r="TJJ159" s="468"/>
      <c r="TJK159" s="468"/>
      <c r="TJL159" s="468"/>
      <c r="TJM159" s="468"/>
      <c r="TJN159" s="468"/>
      <c r="TJO159" s="468"/>
      <c r="TJP159" s="468"/>
      <c r="TJQ159" s="468"/>
      <c r="TJR159" s="468"/>
      <c r="TJS159" s="468"/>
      <c r="TJT159" s="468"/>
      <c r="TJU159" s="468"/>
      <c r="TJV159" s="468"/>
      <c r="TJW159" s="468"/>
      <c r="TJX159" s="468"/>
      <c r="TJY159" s="468"/>
      <c r="TJZ159" s="468"/>
      <c r="TKA159" s="468"/>
      <c r="TKB159" s="468"/>
      <c r="TKC159" s="468"/>
      <c r="TKD159" s="468"/>
      <c r="TKE159" s="468"/>
      <c r="TKF159" s="468"/>
      <c r="TKG159" s="468"/>
      <c r="TKH159" s="468"/>
      <c r="TKI159" s="468"/>
      <c r="TKJ159" s="468"/>
      <c r="TKK159" s="468"/>
      <c r="TKL159" s="468"/>
      <c r="TKM159" s="468"/>
      <c r="TKN159" s="468"/>
      <c r="TKO159" s="468"/>
      <c r="TKP159" s="468"/>
      <c r="TKQ159" s="468"/>
      <c r="TKR159" s="468"/>
      <c r="TKS159" s="468"/>
      <c r="TKT159" s="468"/>
      <c r="TKU159" s="468"/>
      <c r="TKV159" s="468"/>
      <c r="TKW159" s="468"/>
      <c r="TKX159" s="468"/>
      <c r="TKY159" s="468"/>
      <c r="TKZ159" s="468"/>
      <c r="TLA159" s="468"/>
      <c r="TLB159" s="468"/>
      <c r="TLC159" s="468"/>
      <c r="TLD159" s="468"/>
      <c r="TLE159" s="468"/>
      <c r="TLF159" s="468"/>
      <c r="TLG159" s="468"/>
      <c r="TLH159" s="468"/>
      <c r="TLI159" s="468"/>
      <c r="TLJ159" s="468"/>
      <c r="TLK159" s="468"/>
      <c r="TLL159" s="468"/>
      <c r="TLM159" s="468"/>
      <c r="TLN159" s="468"/>
      <c r="TLO159" s="468"/>
      <c r="TLP159" s="468"/>
      <c r="TLQ159" s="468"/>
      <c r="TLR159" s="468"/>
      <c r="TLS159" s="468"/>
      <c r="TLT159" s="468"/>
      <c r="TLU159" s="468"/>
      <c r="TLV159" s="468"/>
      <c r="TLW159" s="468"/>
      <c r="TLX159" s="468"/>
      <c r="TLY159" s="468"/>
      <c r="TLZ159" s="468"/>
      <c r="TMA159" s="468"/>
      <c r="TMB159" s="468"/>
      <c r="TMC159" s="468"/>
      <c r="TMD159" s="468"/>
      <c r="TME159" s="468"/>
      <c r="TMF159" s="468"/>
      <c r="TMG159" s="468"/>
      <c r="TMH159" s="468"/>
      <c r="TMI159" s="468"/>
      <c r="TMJ159" s="468"/>
      <c r="TMK159" s="468"/>
      <c r="TML159" s="468"/>
      <c r="TMM159" s="468"/>
      <c r="TMN159" s="468"/>
      <c r="TMO159" s="468"/>
      <c r="TMP159" s="468"/>
      <c r="TMQ159" s="468"/>
      <c r="TMR159" s="468"/>
      <c r="TMS159" s="468"/>
      <c r="TMT159" s="468"/>
      <c r="TMU159" s="468"/>
      <c r="TMV159" s="468"/>
      <c r="TMW159" s="468"/>
      <c r="TMX159" s="468"/>
      <c r="TMY159" s="468"/>
      <c r="TMZ159" s="468"/>
      <c r="TNA159" s="468"/>
      <c r="TNB159" s="468"/>
      <c r="TNC159" s="468"/>
      <c r="TND159" s="468"/>
      <c r="TNE159" s="468"/>
      <c r="TNF159" s="468"/>
      <c r="TNG159" s="468"/>
      <c r="TNH159" s="468"/>
      <c r="TNI159" s="468"/>
      <c r="TNJ159" s="468"/>
      <c r="TNK159" s="468"/>
      <c r="TNL159" s="468"/>
      <c r="TNM159" s="468"/>
      <c r="TNN159" s="468"/>
      <c r="TNO159" s="468"/>
      <c r="TNP159" s="468"/>
      <c r="TNQ159" s="468"/>
      <c r="TNR159" s="468"/>
      <c r="TNS159" s="468"/>
      <c r="TNT159" s="468"/>
      <c r="TNU159" s="468"/>
      <c r="TNV159" s="468"/>
      <c r="TNW159" s="468"/>
      <c r="TNX159" s="468"/>
      <c r="TNY159" s="468"/>
      <c r="TNZ159" s="468"/>
      <c r="TOA159" s="468"/>
      <c r="TOB159" s="468"/>
      <c r="TOC159" s="468"/>
      <c r="TOD159" s="468"/>
      <c r="TOE159" s="468"/>
      <c r="TOF159" s="468"/>
      <c r="TOG159" s="468"/>
      <c r="TOH159" s="468"/>
      <c r="TOI159" s="468"/>
      <c r="TOJ159" s="468"/>
      <c r="TOK159" s="468"/>
      <c r="TOL159" s="468"/>
      <c r="TOM159" s="468"/>
      <c r="TON159" s="468"/>
      <c r="TOO159" s="468"/>
      <c r="TOP159" s="468"/>
      <c r="TOQ159" s="468"/>
      <c r="TOR159" s="468"/>
      <c r="TOS159" s="468"/>
      <c r="TOT159" s="468"/>
      <c r="TOU159" s="468"/>
      <c r="TOV159" s="468"/>
      <c r="TOW159" s="468"/>
      <c r="TOX159" s="468"/>
      <c r="TOY159" s="468"/>
      <c r="TOZ159" s="468"/>
      <c r="TPA159" s="468"/>
      <c r="TPB159" s="468"/>
      <c r="TPC159" s="468"/>
      <c r="TPD159" s="468"/>
      <c r="TPE159" s="468"/>
      <c r="TPF159" s="468"/>
      <c r="TPG159" s="468"/>
      <c r="TPH159" s="468"/>
      <c r="TPI159" s="468"/>
      <c r="TPJ159" s="468"/>
      <c r="TPK159" s="468"/>
      <c r="TPL159" s="468"/>
      <c r="TPM159" s="468"/>
      <c r="TPN159" s="468"/>
      <c r="TPO159" s="468"/>
      <c r="TPP159" s="468"/>
      <c r="TPQ159" s="468"/>
      <c r="TPR159" s="468"/>
      <c r="TPS159" s="468"/>
      <c r="TPT159" s="468"/>
      <c r="TPU159" s="468"/>
      <c r="TPV159" s="468"/>
      <c r="TPW159" s="468"/>
      <c r="TPX159" s="468"/>
      <c r="TPY159" s="468"/>
      <c r="TPZ159" s="468"/>
      <c r="TQA159" s="468"/>
      <c r="TQB159" s="468"/>
      <c r="TQC159" s="468"/>
      <c r="TQD159" s="468"/>
      <c r="TQE159" s="468"/>
      <c r="TQF159" s="468"/>
      <c r="TQG159" s="468"/>
      <c r="TQH159" s="468"/>
      <c r="TQI159" s="468"/>
      <c r="TQJ159" s="468"/>
      <c r="TQK159" s="468"/>
      <c r="TQL159" s="468"/>
      <c r="TQM159" s="468"/>
      <c r="TQN159" s="468"/>
      <c r="TQO159" s="468"/>
      <c r="TQP159" s="468"/>
      <c r="TQQ159" s="468"/>
      <c r="TQR159" s="468"/>
      <c r="TQS159" s="468"/>
      <c r="TQT159" s="468"/>
      <c r="TQU159" s="468"/>
      <c r="TQV159" s="468"/>
      <c r="TQW159" s="468"/>
      <c r="TQX159" s="468"/>
      <c r="TQY159" s="468"/>
      <c r="TQZ159" s="468"/>
      <c r="TRA159" s="468"/>
      <c r="TRB159" s="468"/>
      <c r="TRC159" s="468"/>
      <c r="TRD159" s="468"/>
      <c r="TRE159" s="468"/>
      <c r="TRF159" s="468"/>
      <c r="TRG159" s="468"/>
      <c r="TRH159" s="468"/>
      <c r="TRI159" s="468"/>
      <c r="TRJ159" s="468"/>
      <c r="TRK159" s="468"/>
      <c r="TRL159" s="468"/>
      <c r="TRM159" s="468"/>
      <c r="TRN159" s="468"/>
      <c r="TRO159" s="468"/>
      <c r="TRP159" s="468"/>
      <c r="TRQ159" s="468"/>
      <c r="TRR159" s="468"/>
      <c r="TRS159" s="468"/>
      <c r="TRT159" s="468"/>
      <c r="TRU159" s="468"/>
      <c r="TRV159" s="468"/>
      <c r="TRW159" s="468"/>
      <c r="TRX159" s="468"/>
      <c r="TRY159" s="468"/>
      <c r="TRZ159" s="468"/>
      <c r="TSA159" s="468"/>
      <c r="TSB159" s="468"/>
      <c r="TSC159" s="468"/>
      <c r="TSD159" s="468"/>
      <c r="TSE159" s="468"/>
      <c r="TSF159" s="468"/>
      <c r="TSG159" s="468"/>
      <c r="TSH159" s="468"/>
      <c r="TSI159" s="468"/>
      <c r="TSJ159" s="468"/>
      <c r="TSK159" s="468"/>
      <c r="TSL159" s="468"/>
      <c r="TSM159" s="468"/>
      <c r="TSN159" s="468"/>
      <c r="TSO159" s="468"/>
      <c r="TSP159" s="468"/>
      <c r="TSQ159" s="468"/>
      <c r="TSR159" s="468"/>
      <c r="TSS159" s="468"/>
      <c r="TST159" s="468"/>
      <c r="TSU159" s="468"/>
      <c r="TSV159" s="468"/>
      <c r="TSW159" s="468"/>
      <c r="TSX159" s="468"/>
      <c r="TSY159" s="468"/>
      <c r="TSZ159" s="468"/>
      <c r="TTA159" s="468"/>
      <c r="TTB159" s="468"/>
      <c r="TTC159" s="468"/>
      <c r="TTD159" s="468"/>
      <c r="TTE159" s="468"/>
      <c r="TTF159" s="468"/>
      <c r="TTG159" s="468"/>
      <c r="TTH159" s="468"/>
      <c r="TTI159" s="468"/>
      <c r="TTJ159" s="468"/>
      <c r="TTK159" s="468"/>
      <c r="TTL159" s="468"/>
      <c r="TTM159" s="468"/>
      <c r="TTN159" s="468"/>
      <c r="TTO159" s="468"/>
      <c r="TTP159" s="468"/>
      <c r="TTQ159" s="468"/>
      <c r="TTR159" s="468"/>
      <c r="TTS159" s="468"/>
      <c r="TTT159" s="468"/>
      <c r="TTU159" s="468"/>
      <c r="TTV159" s="468"/>
      <c r="TTW159" s="468"/>
      <c r="TTX159" s="468"/>
      <c r="TTY159" s="468"/>
      <c r="TTZ159" s="468"/>
      <c r="TUA159" s="468"/>
      <c r="TUB159" s="468"/>
      <c r="TUC159" s="468"/>
      <c r="TUD159" s="468"/>
      <c r="TUE159" s="468"/>
      <c r="TUF159" s="468"/>
      <c r="TUG159" s="468"/>
      <c r="TUH159" s="468"/>
      <c r="TUI159" s="468"/>
      <c r="TUJ159" s="468"/>
      <c r="TUK159" s="468"/>
      <c r="TUL159" s="468"/>
      <c r="TUM159" s="468"/>
      <c r="TUN159" s="468"/>
      <c r="TUO159" s="468"/>
      <c r="TUP159" s="468"/>
      <c r="TUQ159" s="468"/>
      <c r="TUR159" s="468"/>
      <c r="TUS159" s="468"/>
      <c r="TUT159" s="468"/>
      <c r="TUU159" s="468"/>
      <c r="TUV159" s="468"/>
      <c r="TUW159" s="468"/>
      <c r="TUX159" s="468"/>
      <c r="TUY159" s="468"/>
      <c r="TUZ159" s="468"/>
      <c r="TVA159" s="468"/>
      <c r="TVB159" s="468"/>
      <c r="TVC159" s="468"/>
      <c r="TVD159" s="468"/>
      <c r="TVE159" s="468"/>
      <c r="TVF159" s="468"/>
      <c r="TVG159" s="468"/>
      <c r="TVH159" s="468"/>
      <c r="TVI159" s="468"/>
      <c r="TVJ159" s="468"/>
      <c r="TVK159" s="468"/>
      <c r="TVL159" s="468"/>
      <c r="TVM159" s="468"/>
      <c r="TVN159" s="468"/>
      <c r="TVO159" s="468"/>
      <c r="TVP159" s="468"/>
      <c r="TVQ159" s="468"/>
      <c r="TVR159" s="468"/>
      <c r="TVS159" s="468"/>
      <c r="TVT159" s="468"/>
      <c r="TVU159" s="468"/>
      <c r="TVV159" s="468"/>
      <c r="TVW159" s="468"/>
      <c r="TVX159" s="468"/>
      <c r="TVY159" s="468"/>
      <c r="TVZ159" s="468"/>
      <c r="TWA159" s="468"/>
      <c r="TWB159" s="468"/>
      <c r="TWC159" s="468"/>
      <c r="TWD159" s="468"/>
      <c r="TWE159" s="468"/>
      <c r="TWF159" s="468"/>
      <c r="TWG159" s="468"/>
      <c r="TWH159" s="468"/>
      <c r="TWI159" s="468"/>
      <c r="TWJ159" s="468"/>
      <c r="TWK159" s="468"/>
      <c r="TWL159" s="468"/>
      <c r="TWM159" s="468"/>
      <c r="TWN159" s="468"/>
      <c r="TWO159" s="468"/>
      <c r="TWP159" s="468"/>
      <c r="TWQ159" s="468"/>
      <c r="TWR159" s="468"/>
      <c r="TWS159" s="468"/>
      <c r="TWT159" s="468"/>
      <c r="TWU159" s="468"/>
      <c r="TWV159" s="468"/>
      <c r="TWW159" s="468"/>
      <c r="TWX159" s="468"/>
      <c r="TWY159" s="468"/>
      <c r="TWZ159" s="468"/>
      <c r="TXA159" s="468"/>
      <c r="TXB159" s="468"/>
      <c r="TXC159" s="468"/>
      <c r="TXD159" s="468"/>
      <c r="TXE159" s="468"/>
      <c r="TXF159" s="468"/>
      <c r="TXG159" s="468"/>
      <c r="TXH159" s="468"/>
      <c r="TXI159" s="468"/>
      <c r="TXJ159" s="468"/>
      <c r="TXK159" s="468"/>
      <c r="TXL159" s="468"/>
      <c r="TXM159" s="468"/>
      <c r="TXN159" s="468"/>
      <c r="TXO159" s="468"/>
      <c r="TXP159" s="468"/>
      <c r="TXQ159" s="468"/>
      <c r="TXR159" s="468"/>
      <c r="TXS159" s="468"/>
      <c r="TXT159" s="468"/>
      <c r="TXU159" s="468"/>
      <c r="TXV159" s="468"/>
      <c r="TXW159" s="468"/>
      <c r="TXX159" s="468"/>
      <c r="TXY159" s="468"/>
      <c r="TXZ159" s="468"/>
      <c r="TYA159" s="468"/>
      <c r="TYB159" s="468"/>
      <c r="TYC159" s="468"/>
      <c r="TYD159" s="468"/>
      <c r="TYE159" s="468"/>
      <c r="TYF159" s="468"/>
      <c r="TYG159" s="468"/>
      <c r="TYH159" s="468"/>
      <c r="TYI159" s="468"/>
      <c r="TYJ159" s="468"/>
      <c r="TYK159" s="468"/>
      <c r="TYL159" s="468"/>
      <c r="TYM159" s="468"/>
      <c r="TYN159" s="468"/>
      <c r="TYO159" s="468"/>
      <c r="TYP159" s="468"/>
      <c r="TYQ159" s="468"/>
      <c r="TYR159" s="468"/>
      <c r="TYS159" s="468"/>
      <c r="TYT159" s="468"/>
      <c r="TYU159" s="468"/>
      <c r="TYV159" s="468"/>
      <c r="TYW159" s="468"/>
      <c r="TYX159" s="468"/>
      <c r="TYY159" s="468"/>
      <c r="TYZ159" s="468"/>
      <c r="TZA159" s="468"/>
      <c r="TZB159" s="468"/>
      <c r="TZC159" s="468"/>
      <c r="TZD159" s="468"/>
      <c r="TZE159" s="468"/>
      <c r="TZF159" s="468"/>
      <c r="TZG159" s="468"/>
      <c r="TZH159" s="468"/>
      <c r="TZI159" s="468"/>
      <c r="TZJ159" s="468"/>
      <c r="TZK159" s="468"/>
      <c r="TZL159" s="468"/>
      <c r="TZM159" s="468"/>
      <c r="TZN159" s="468"/>
      <c r="TZO159" s="468"/>
      <c r="TZP159" s="468"/>
      <c r="TZQ159" s="468"/>
      <c r="TZR159" s="468"/>
      <c r="TZS159" s="468"/>
      <c r="TZT159" s="468"/>
      <c r="TZU159" s="468"/>
      <c r="TZV159" s="468"/>
      <c r="TZW159" s="468"/>
      <c r="TZX159" s="468"/>
      <c r="TZY159" s="468"/>
      <c r="TZZ159" s="468"/>
      <c r="UAA159" s="468"/>
      <c r="UAB159" s="468"/>
      <c r="UAC159" s="468"/>
      <c r="UAD159" s="468"/>
      <c r="UAE159" s="468"/>
      <c r="UAF159" s="468"/>
      <c r="UAG159" s="468"/>
      <c r="UAH159" s="468"/>
      <c r="UAI159" s="468"/>
      <c r="UAJ159" s="468"/>
      <c r="UAK159" s="468"/>
      <c r="UAL159" s="468"/>
      <c r="UAM159" s="468"/>
      <c r="UAN159" s="468"/>
      <c r="UAO159" s="468"/>
      <c r="UAP159" s="468"/>
      <c r="UAQ159" s="468"/>
      <c r="UAR159" s="468"/>
      <c r="UAS159" s="468"/>
      <c r="UAT159" s="468"/>
      <c r="UAU159" s="468"/>
      <c r="UAV159" s="468"/>
      <c r="UAW159" s="468"/>
      <c r="UAX159" s="468"/>
      <c r="UAY159" s="468"/>
      <c r="UAZ159" s="468"/>
      <c r="UBA159" s="468"/>
      <c r="UBB159" s="468"/>
      <c r="UBC159" s="468"/>
      <c r="UBD159" s="468"/>
      <c r="UBE159" s="468"/>
      <c r="UBF159" s="468"/>
      <c r="UBG159" s="468"/>
      <c r="UBH159" s="468"/>
      <c r="UBI159" s="468"/>
      <c r="UBJ159" s="468"/>
      <c r="UBK159" s="468"/>
      <c r="UBL159" s="468"/>
      <c r="UBM159" s="468"/>
      <c r="UBN159" s="468"/>
      <c r="UBO159" s="468"/>
      <c r="UBP159" s="468"/>
      <c r="UBQ159" s="468"/>
      <c r="UBR159" s="468"/>
      <c r="UBS159" s="468"/>
      <c r="UBT159" s="468"/>
      <c r="UBU159" s="468"/>
      <c r="UBV159" s="468"/>
      <c r="UBW159" s="468"/>
      <c r="UBX159" s="468"/>
      <c r="UBY159" s="468"/>
      <c r="UBZ159" s="468"/>
      <c r="UCA159" s="468"/>
      <c r="UCB159" s="468"/>
      <c r="UCC159" s="468"/>
      <c r="UCD159" s="468"/>
      <c r="UCE159" s="468"/>
      <c r="UCF159" s="468"/>
      <c r="UCG159" s="468"/>
      <c r="UCH159" s="468"/>
      <c r="UCI159" s="468"/>
      <c r="UCJ159" s="468"/>
      <c r="UCK159" s="468"/>
      <c r="UCL159" s="468"/>
      <c r="UCM159" s="468"/>
      <c r="UCN159" s="468"/>
      <c r="UCO159" s="468"/>
      <c r="UCP159" s="468"/>
      <c r="UCQ159" s="468"/>
      <c r="UCR159" s="468"/>
      <c r="UCS159" s="468"/>
      <c r="UCT159" s="468"/>
      <c r="UCU159" s="468"/>
      <c r="UCV159" s="468"/>
      <c r="UCW159" s="468"/>
      <c r="UCX159" s="468"/>
      <c r="UCY159" s="468"/>
      <c r="UCZ159" s="468"/>
      <c r="UDA159" s="468"/>
      <c r="UDB159" s="468"/>
      <c r="UDC159" s="468"/>
      <c r="UDD159" s="468"/>
      <c r="UDE159" s="468"/>
      <c r="UDF159" s="468"/>
      <c r="UDG159" s="468"/>
      <c r="UDH159" s="468"/>
      <c r="UDI159" s="468"/>
      <c r="UDJ159" s="468"/>
      <c r="UDK159" s="468"/>
      <c r="UDL159" s="468"/>
      <c r="UDM159" s="468"/>
      <c r="UDN159" s="468"/>
      <c r="UDO159" s="468"/>
      <c r="UDP159" s="468"/>
      <c r="UDQ159" s="468"/>
      <c r="UDR159" s="468"/>
      <c r="UDS159" s="468"/>
      <c r="UDT159" s="468"/>
      <c r="UDU159" s="468"/>
      <c r="UDV159" s="468"/>
      <c r="UDW159" s="468"/>
      <c r="UDX159" s="468"/>
      <c r="UDY159" s="468"/>
      <c r="UDZ159" s="468"/>
      <c r="UEA159" s="468"/>
      <c r="UEB159" s="468"/>
      <c r="UEC159" s="468"/>
      <c r="UED159" s="468"/>
      <c r="UEE159" s="468"/>
      <c r="UEF159" s="468"/>
      <c r="UEG159" s="468"/>
      <c r="UEH159" s="468"/>
      <c r="UEI159" s="468"/>
      <c r="UEJ159" s="468"/>
      <c r="UEK159" s="468"/>
      <c r="UEL159" s="468"/>
      <c r="UEM159" s="468"/>
      <c r="UEN159" s="468"/>
      <c r="UEO159" s="468"/>
      <c r="UEP159" s="468"/>
      <c r="UEQ159" s="468"/>
      <c r="UER159" s="468"/>
      <c r="UES159" s="468"/>
      <c r="UET159" s="468"/>
      <c r="UEU159" s="468"/>
      <c r="UEV159" s="468"/>
      <c r="UEW159" s="468"/>
      <c r="UEX159" s="468"/>
      <c r="UEY159" s="468"/>
      <c r="UEZ159" s="468"/>
      <c r="UFA159" s="468"/>
      <c r="UFB159" s="468"/>
      <c r="UFC159" s="468"/>
      <c r="UFD159" s="468"/>
      <c r="UFE159" s="468"/>
      <c r="UFF159" s="468"/>
      <c r="UFG159" s="468"/>
      <c r="UFH159" s="468"/>
      <c r="UFI159" s="468"/>
      <c r="UFJ159" s="468"/>
      <c r="UFK159" s="468"/>
      <c r="UFL159" s="468"/>
      <c r="UFM159" s="468"/>
      <c r="UFN159" s="468"/>
      <c r="UFO159" s="468"/>
      <c r="UFP159" s="468"/>
      <c r="UFQ159" s="468"/>
      <c r="UFR159" s="468"/>
      <c r="UFS159" s="468"/>
      <c r="UFT159" s="468"/>
      <c r="UFU159" s="468"/>
      <c r="UFV159" s="468"/>
      <c r="UFW159" s="468"/>
      <c r="UFX159" s="468"/>
      <c r="UFY159" s="468"/>
      <c r="UFZ159" s="468"/>
      <c r="UGA159" s="468"/>
      <c r="UGB159" s="468"/>
      <c r="UGC159" s="468"/>
      <c r="UGD159" s="468"/>
      <c r="UGE159" s="468"/>
      <c r="UGF159" s="468"/>
      <c r="UGG159" s="468"/>
      <c r="UGH159" s="468"/>
      <c r="UGI159" s="468"/>
      <c r="UGJ159" s="468"/>
      <c r="UGK159" s="468"/>
      <c r="UGL159" s="468"/>
      <c r="UGM159" s="468"/>
      <c r="UGN159" s="468"/>
      <c r="UGO159" s="468"/>
      <c r="UGP159" s="468"/>
      <c r="UGQ159" s="468"/>
      <c r="UGR159" s="468"/>
      <c r="UGS159" s="468"/>
      <c r="UGT159" s="468"/>
      <c r="UGU159" s="468"/>
      <c r="UGV159" s="468"/>
      <c r="UGW159" s="468"/>
      <c r="UGX159" s="468"/>
      <c r="UGY159" s="468"/>
      <c r="UGZ159" s="468"/>
      <c r="UHA159" s="468"/>
      <c r="UHB159" s="468"/>
      <c r="UHC159" s="468"/>
      <c r="UHD159" s="468"/>
      <c r="UHE159" s="468"/>
      <c r="UHF159" s="468"/>
      <c r="UHG159" s="468"/>
      <c r="UHH159" s="468"/>
      <c r="UHI159" s="468"/>
      <c r="UHJ159" s="468"/>
      <c r="UHK159" s="468"/>
      <c r="UHL159" s="468"/>
      <c r="UHM159" s="468"/>
      <c r="UHN159" s="468"/>
      <c r="UHO159" s="468"/>
      <c r="UHP159" s="468"/>
      <c r="UHQ159" s="468"/>
      <c r="UHR159" s="468"/>
      <c r="UHS159" s="468"/>
      <c r="UHT159" s="468"/>
      <c r="UHU159" s="468"/>
      <c r="UHV159" s="468"/>
      <c r="UHW159" s="468"/>
      <c r="UHX159" s="468"/>
      <c r="UHY159" s="468"/>
      <c r="UHZ159" s="468"/>
      <c r="UIA159" s="468"/>
      <c r="UIB159" s="468"/>
      <c r="UIC159" s="468"/>
      <c r="UID159" s="468"/>
      <c r="UIE159" s="468"/>
      <c r="UIF159" s="468"/>
      <c r="UIG159" s="468"/>
      <c r="UIH159" s="468"/>
      <c r="UII159" s="468"/>
      <c r="UIJ159" s="468"/>
      <c r="UIK159" s="468"/>
      <c r="UIL159" s="468"/>
      <c r="UIM159" s="468"/>
      <c r="UIN159" s="468"/>
      <c r="UIO159" s="468"/>
      <c r="UIP159" s="468"/>
      <c r="UIQ159" s="468"/>
      <c r="UIR159" s="468"/>
      <c r="UIS159" s="468"/>
      <c r="UIT159" s="468"/>
      <c r="UIU159" s="468"/>
      <c r="UIV159" s="468"/>
      <c r="UIW159" s="468"/>
      <c r="UIX159" s="468"/>
      <c r="UIY159" s="468"/>
      <c r="UIZ159" s="468"/>
      <c r="UJA159" s="468"/>
      <c r="UJB159" s="468"/>
      <c r="UJC159" s="468"/>
      <c r="UJD159" s="468"/>
      <c r="UJE159" s="468"/>
      <c r="UJF159" s="468"/>
      <c r="UJG159" s="468"/>
      <c r="UJH159" s="468"/>
      <c r="UJI159" s="468"/>
      <c r="UJJ159" s="468"/>
      <c r="UJK159" s="468"/>
      <c r="UJL159" s="468"/>
      <c r="UJM159" s="468"/>
      <c r="UJN159" s="468"/>
      <c r="UJO159" s="468"/>
      <c r="UJP159" s="468"/>
      <c r="UJQ159" s="468"/>
      <c r="UJR159" s="468"/>
      <c r="UJS159" s="468"/>
      <c r="UJT159" s="468"/>
      <c r="UJU159" s="468"/>
      <c r="UJV159" s="468"/>
      <c r="UJW159" s="468"/>
      <c r="UJX159" s="468"/>
      <c r="UJY159" s="468"/>
      <c r="UJZ159" s="468"/>
      <c r="UKA159" s="468"/>
      <c r="UKB159" s="468"/>
      <c r="UKC159" s="468"/>
      <c r="UKD159" s="468"/>
      <c r="UKE159" s="468"/>
      <c r="UKF159" s="468"/>
      <c r="UKG159" s="468"/>
      <c r="UKH159" s="468"/>
      <c r="UKI159" s="468"/>
      <c r="UKJ159" s="468"/>
      <c r="UKK159" s="468"/>
      <c r="UKL159" s="468"/>
      <c r="UKM159" s="468"/>
      <c r="UKN159" s="468"/>
      <c r="UKO159" s="468"/>
      <c r="UKP159" s="468"/>
      <c r="UKQ159" s="468"/>
      <c r="UKR159" s="468"/>
      <c r="UKS159" s="468"/>
      <c r="UKT159" s="468"/>
      <c r="UKU159" s="468"/>
      <c r="UKV159" s="468"/>
      <c r="UKW159" s="468"/>
      <c r="UKX159" s="468"/>
      <c r="UKY159" s="468"/>
      <c r="UKZ159" s="468"/>
      <c r="ULA159" s="468"/>
      <c r="ULB159" s="468"/>
      <c r="ULC159" s="468"/>
      <c r="ULD159" s="468"/>
      <c r="ULE159" s="468"/>
      <c r="ULF159" s="468"/>
      <c r="ULG159" s="468"/>
      <c r="ULH159" s="468"/>
      <c r="ULI159" s="468"/>
      <c r="ULJ159" s="468"/>
      <c r="ULK159" s="468"/>
      <c r="ULL159" s="468"/>
      <c r="ULM159" s="468"/>
      <c r="ULN159" s="468"/>
      <c r="ULO159" s="468"/>
      <c r="ULP159" s="468"/>
      <c r="ULQ159" s="468"/>
      <c r="ULR159" s="468"/>
      <c r="ULS159" s="468"/>
      <c r="ULT159" s="468"/>
      <c r="ULU159" s="468"/>
      <c r="ULV159" s="468"/>
      <c r="ULW159" s="468"/>
      <c r="ULX159" s="468"/>
      <c r="ULY159" s="468"/>
      <c r="ULZ159" s="468"/>
      <c r="UMA159" s="468"/>
      <c r="UMB159" s="468"/>
      <c r="UMC159" s="468"/>
      <c r="UMD159" s="468"/>
      <c r="UME159" s="468"/>
      <c r="UMF159" s="468"/>
      <c r="UMG159" s="468"/>
      <c r="UMH159" s="468"/>
      <c r="UMI159" s="468"/>
      <c r="UMJ159" s="468"/>
      <c r="UMK159" s="468"/>
      <c r="UML159" s="468"/>
      <c r="UMM159" s="468"/>
      <c r="UMN159" s="468"/>
      <c r="UMO159" s="468"/>
      <c r="UMP159" s="468"/>
      <c r="UMQ159" s="468"/>
      <c r="UMR159" s="468"/>
      <c r="UMS159" s="468"/>
      <c r="UMT159" s="468"/>
      <c r="UMU159" s="468"/>
      <c r="UMV159" s="468"/>
      <c r="UMW159" s="468"/>
      <c r="UMX159" s="468"/>
      <c r="UMY159" s="468"/>
      <c r="UMZ159" s="468"/>
      <c r="UNA159" s="468"/>
      <c r="UNB159" s="468"/>
      <c r="UNC159" s="468"/>
      <c r="UND159" s="468"/>
      <c r="UNE159" s="468"/>
      <c r="UNF159" s="468"/>
      <c r="UNG159" s="468"/>
      <c r="UNH159" s="468"/>
      <c r="UNI159" s="468"/>
      <c r="UNJ159" s="468"/>
      <c r="UNK159" s="468"/>
      <c r="UNL159" s="468"/>
      <c r="UNM159" s="468"/>
      <c r="UNN159" s="468"/>
      <c r="UNO159" s="468"/>
      <c r="UNP159" s="468"/>
      <c r="UNQ159" s="468"/>
      <c r="UNR159" s="468"/>
      <c r="UNS159" s="468"/>
      <c r="UNT159" s="468"/>
      <c r="UNU159" s="468"/>
      <c r="UNV159" s="468"/>
      <c r="UNW159" s="468"/>
      <c r="UNX159" s="468"/>
      <c r="UNY159" s="468"/>
      <c r="UNZ159" s="468"/>
      <c r="UOA159" s="468"/>
      <c r="UOB159" s="468"/>
      <c r="UOC159" s="468"/>
      <c r="UOD159" s="468"/>
      <c r="UOE159" s="468"/>
      <c r="UOF159" s="468"/>
      <c r="UOG159" s="468"/>
      <c r="UOH159" s="468"/>
      <c r="UOI159" s="468"/>
      <c r="UOJ159" s="468"/>
      <c r="UOK159" s="468"/>
      <c r="UOL159" s="468"/>
      <c r="UOM159" s="468"/>
      <c r="UON159" s="468"/>
      <c r="UOO159" s="468"/>
      <c r="UOP159" s="468"/>
      <c r="UOQ159" s="468"/>
      <c r="UOR159" s="468"/>
      <c r="UOS159" s="468"/>
      <c r="UOT159" s="468"/>
      <c r="UOU159" s="468"/>
      <c r="UOV159" s="468"/>
      <c r="UOW159" s="468"/>
      <c r="UOX159" s="468"/>
      <c r="UOY159" s="468"/>
      <c r="UOZ159" s="468"/>
      <c r="UPA159" s="468"/>
      <c r="UPB159" s="468"/>
      <c r="UPC159" s="468"/>
      <c r="UPD159" s="468"/>
      <c r="UPE159" s="468"/>
      <c r="UPF159" s="468"/>
      <c r="UPG159" s="468"/>
      <c r="UPH159" s="468"/>
      <c r="UPI159" s="468"/>
      <c r="UPJ159" s="468"/>
      <c r="UPK159" s="468"/>
      <c r="UPL159" s="468"/>
      <c r="UPM159" s="468"/>
      <c r="UPN159" s="468"/>
      <c r="UPO159" s="468"/>
      <c r="UPP159" s="468"/>
      <c r="UPQ159" s="468"/>
      <c r="UPR159" s="468"/>
      <c r="UPS159" s="468"/>
      <c r="UPT159" s="468"/>
      <c r="UPU159" s="468"/>
      <c r="UPV159" s="468"/>
      <c r="UPW159" s="468"/>
      <c r="UPX159" s="468"/>
      <c r="UPY159" s="468"/>
      <c r="UPZ159" s="468"/>
      <c r="UQA159" s="468"/>
      <c r="UQB159" s="468"/>
      <c r="UQC159" s="468"/>
      <c r="UQD159" s="468"/>
      <c r="UQE159" s="468"/>
      <c r="UQF159" s="468"/>
      <c r="UQG159" s="468"/>
      <c r="UQH159" s="468"/>
      <c r="UQI159" s="468"/>
      <c r="UQJ159" s="468"/>
      <c r="UQK159" s="468"/>
      <c r="UQL159" s="468"/>
      <c r="UQM159" s="468"/>
      <c r="UQN159" s="468"/>
      <c r="UQO159" s="468"/>
      <c r="UQP159" s="468"/>
      <c r="UQQ159" s="468"/>
      <c r="UQR159" s="468"/>
      <c r="UQS159" s="468"/>
      <c r="UQT159" s="468"/>
      <c r="UQU159" s="468"/>
      <c r="UQV159" s="468"/>
      <c r="UQW159" s="468"/>
      <c r="UQX159" s="468"/>
      <c r="UQY159" s="468"/>
      <c r="UQZ159" s="468"/>
      <c r="URA159" s="468"/>
      <c r="URB159" s="468"/>
      <c r="URC159" s="468"/>
      <c r="URD159" s="468"/>
      <c r="URE159" s="468"/>
      <c r="URF159" s="468"/>
      <c r="URG159" s="468"/>
      <c r="URH159" s="468"/>
      <c r="URI159" s="468"/>
      <c r="URJ159" s="468"/>
      <c r="URK159" s="468"/>
      <c r="URL159" s="468"/>
      <c r="URM159" s="468"/>
      <c r="URN159" s="468"/>
      <c r="URO159" s="468"/>
      <c r="URP159" s="468"/>
      <c r="URQ159" s="468"/>
      <c r="URR159" s="468"/>
      <c r="URS159" s="468"/>
      <c r="URT159" s="468"/>
      <c r="URU159" s="468"/>
      <c r="URV159" s="468"/>
      <c r="URW159" s="468"/>
      <c r="URX159" s="468"/>
      <c r="URY159" s="468"/>
      <c r="URZ159" s="468"/>
      <c r="USA159" s="468"/>
      <c r="USB159" s="468"/>
      <c r="USC159" s="468"/>
      <c r="USD159" s="468"/>
      <c r="USE159" s="468"/>
      <c r="USF159" s="468"/>
      <c r="USG159" s="468"/>
      <c r="USH159" s="468"/>
      <c r="USI159" s="468"/>
      <c r="USJ159" s="468"/>
      <c r="USK159" s="468"/>
      <c r="USL159" s="468"/>
      <c r="USM159" s="468"/>
      <c r="USN159" s="468"/>
      <c r="USO159" s="468"/>
      <c r="USP159" s="468"/>
      <c r="USQ159" s="468"/>
      <c r="USR159" s="468"/>
      <c r="USS159" s="468"/>
      <c r="UST159" s="468"/>
      <c r="USU159" s="468"/>
      <c r="USV159" s="468"/>
      <c r="USW159" s="468"/>
      <c r="USX159" s="468"/>
      <c r="USY159" s="468"/>
      <c r="USZ159" s="468"/>
      <c r="UTA159" s="468"/>
      <c r="UTB159" s="468"/>
      <c r="UTC159" s="468"/>
      <c r="UTD159" s="468"/>
      <c r="UTE159" s="468"/>
      <c r="UTF159" s="468"/>
      <c r="UTG159" s="468"/>
      <c r="UTH159" s="468"/>
      <c r="UTI159" s="468"/>
      <c r="UTJ159" s="468"/>
      <c r="UTK159" s="468"/>
      <c r="UTL159" s="468"/>
      <c r="UTM159" s="468"/>
      <c r="UTN159" s="468"/>
      <c r="UTO159" s="468"/>
      <c r="UTP159" s="468"/>
      <c r="UTQ159" s="468"/>
      <c r="UTR159" s="468"/>
      <c r="UTS159" s="468"/>
      <c r="UTT159" s="468"/>
      <c r="UTU159" s="468"/>
      <c r="UTV159" s="468"/>
      <c r="UTW159" s="468"/>
      <c r="UTX159" s="468"/>
      <c r="UTY159" s="468"/>
      <c r="UTZ159" s="468"/>
      <c r="UUA159" s="468"/>
      <c r="UUB159" s="468"/>
      <c r="UUC159" s="468"/>
      <c r="UUD159" s="468"/>
      <c r="UUE159" s="468"/>
      <c r="UUF159" s="468"/>
      <c r="UUG159" s="468"/>
      <c r="UUH159" s="468"/>
      <c r="UUI159" s="468"/>
      <c r="UUJ159" s="468"/>
      <c r="UUK159" s="468"/>
      <c r="UUL159" s="468"/>
      <c r="UUM159" s="468"/>
      <c r="UUN159" s="468"/>
      <c r="UUO159" s="468"/>
      <c r="UUP159" s="468"/>
      <c r="UUQ159" s="468"/>
      <c r="UUR159" s="468"/>
      <c r="UUS159" s="468"/>
      <c r="UUT159" s="468"/>
      <c r="UUU159" s="468"/>
      <c r="UUV159" s="468"/>
      <c r="UUW159" s="468"/>
      <c r="UUX159" s="468"/>
      <c r="UUY159" s="468"/>
      <c r="UUZ159" s="468"/>
      <c r="UVA159" s="468"/>
      <c r="UVB159" s="468"/>
      <c r="UVC159" s="468"/>
      <c r="UVD159" s="468"/>
      <c r="UVE159" s="468"/>
      <c r="UVF159" s="468"/>
      <c r="UVG159" s="468"/>
      <c r="UVH159" s="468"/>
      <c r="UVI159" s="468"/>
      <c r="UVJ159" s="468"/>
      <c r="UVK159" s="468"/>
      <c r="UVL159" s="468"/>
      <c r="UVM159" s="468"/>
      <c r="UVN159" s="468"/>
      <c r="UVO159" s="468"/>
      <c r="UVP159" s="468"/>
      <c r="UVQ159" s="468"/>
      <c r="UVR159" s="468"/>
      <c r="UVS159" s="468"/>
      <c r="UVT159" s="468"/>
      <c r="UVU159" s="468"/>
      <c r="UVV159" s="468"/>
      <c r="UVW159" s="468"/>
      <c r="UVX159" s="468"/>
      <c r="UVY159" s="468"/>
      <c r="UVZ159" s="468"/>
      <c r="UWA159" s="468"/>
      <c r="UWB159" s="468"/>
      <c r="UWC159" s="468"/>
      <c r="UWD159" s="468"/>
      <c r="UWE159" s="468"/>
      <c r="UWF159" s="468"/>
      <c r="UWG159" s="468"/>
      <c r="UWH159" s="468"/>
      <c r="UWI159" s="468"/>
      <c r="UWJ159" s="468"/>
      <c r="UWK159" s="468"/>
      <c r="UWL159" s="468"/>
      <c r="UWM159" s="468"/>
      <c r="UWN159" s="468"/>
      <c r="UWO159" s="468"/>
      <c r="UWP159" s="468"/>
      <c r="UWQ159" s="468"/>
      <c r="UWR159" s="468"/>
      <c r="UWS159" s="468"/>
      <c r="UWT159" s="468"/>
      <c r="UWU159" s="468"/>
      <c r="UWV159" s="468"/>
      <c r="UWW159" s="468"/>
      <c r="UWX159" s="468"/>
      <c r="UWY159" s="468"/>
      <c r="UWZ159" s="468"/>
      <c r="UXA159" s="468"/>
      <c r="UXB159" s="468"/>
      <c r="UXC159" s="468"/>
      <c r="UXD159" s="468"/>
      <c r="UXE159" s="468"/>
      <c r="UXF159" s="468"/>
      <c r="UXG159" s="468"/>
      <c r="UXH159" s="468"/>
      <c r="UXI159" s="468"/>
      <c r="UXJ159" s="468"/>
      <c r="UXK159" s="468"/>
      <c r="UXL159" s="468"/>
      <c r="UXM159" s="468"/>
      <c r="UXN159" s="468"/>
      <c r="UXO159" s="468"/>
      <c r="UXP159" s="468"/>
      <c r="UXQ159" s="468"/>
      <c r="UXR159" s="468"/>
      <c r="UXS159" s="468"/>
      <c r="UXT159" s="468"/>
      <c r="UXU159" s="468"/>
      <c r="UXV159" s="468"/>
      <c r="UXW159" s="468"/>
      <c r="UXX159" s="468"/>
      <c r="UXY159" s="468"/>
      <c r="UXZ159" s="468"/>
      <c r="UYA159" s="468"/>
      <c r="UYB159" s="468"/>
      <c r="UYC159" s="468"/>
      <c r="UYD159" s="468"/>
      <c r="UYE159" s="468"/>
      <c r="UYF159" s="468"/>
      <c r="UYG159" s="468"/>
      <c r="UYH159" s="468"/>
      <c r="UYI159" s="468"/>
      <c r="UYJ159" s="468"/>
      <c r="UYK159" s="468"/>
      <c r="UYL159" s="468"/>
      <c r="UYM159" s="468"/>
      <c r="UYN159" s="468"/>
      <c r="UYO159" s="468"/>
      <c r="UYP159" s="468"/>
      <c r="UYQ159" s="468"/>
      <c r="UYR159" s="468"/>
      <c r="UYS159" s="468"/>
      <c r="UYT159" s="468"/>
      <c r="UYU159" s="468"/>
      <c r="UYV159" s="468"/>
      <c r="UYW159" s="468"/>
      <c r="UYX159" s="468"/>
      <c r="UYY159" s="468"/>
      <c r="UYZ159" s="468"/>
      <c r="UZA159" s="468"/>
      <c r="UZB159" s="468"/>
      <c r="UZC159" s="468"/>
      <c r="UZD159" s="468"/>
      <c r="UZE159" s="468"/>
      <c r="UZF159" s="468"/>
      <c r="UZG159" s="468"/>
      <c r="UZH159" s="468"/>
      <c r="UZI159" s="468"/>
      <c r="UZJ159" s="468"/>
      <c r="UZK159" s="468"/>
      <c r="UZL159" s="468"/>
      <c r="UZM159" s="468"/>
      <c r="UZN159" s="468"/>
      <c r="UZO159" s="468"/>
      <c r="UZP159" s="468"/>
      <c r="UZQ159" s="468"/>
      <c r="UZR159" s="468"/>
      <c r="UZS159" s="468"/>
      <c r="UZT159" s="468"/>
      <c r="UZU159" s="468"/>
      <c r="UZV159" s="468"/>
      <c r="UZW159" s="468"/>
      <c r="UZX159" s="468"/>
      <c r="UZY159" s="468"/>
      <c r="UZZ159" s="468"/>
      <c r="VAA159" s="468"/>
      <c r="VAB159" s="468"/>
      <c r="VAC159" s="468"/>
      <c r="VAD159" s="468"/>
      <c r="VAE159" s="468"/>
      <c r="VAF159" s="468"/>
      <c r="VAG159" s="468"/>
      <c r="VAH159" s="468"/>
      <c r="VAI159" s="468"/>
      <c r="VAJ159" s="468"/>
      <c r="VAK159" s="468"/>
      <c r="VAL159" s="468"/>
      <c r="VAM159" s="468"/>
      <c r="VAN159" s="468"/>
      <c r="VAO159" s="468"/>
      <c r="VAP159" s="468"/>
      <c r="VAQ159" s="468"/>
      <c r="VAR159" s="468"/>
      <c r="VAS159" s="468"/>
      <c r="VAT159" s="468"/>
      <c r="VAU159" s="468"/>
      <c r="VAV159" s="468"/>
      <c r="VAW159" s="468"/>
      <c r="VAX159" s="468"/>
      <c r="VAY159" s="468"/>
      <c r="VAZ159" s="468"/>
      <c r="VBA159" s="468"/>
      <c r="VBB159" s="468"/>
      <c r="VBC159" s="468"/>
      <c r="VBD159" s="468"/>
      <c r="VBE159" s="468"/>
      <c r="VBF159" s="468"/>
      <c r="VBG159" s="468"/>
      <c r="VBH159" s="468"/>
      <c r="VBI159" s="468"/>
      <c r="VBJ159" s="468"/>
      <c r="VBK159" s="468"/>
      <c r="VBL159" s="468"/>
      <c r="VBM159" s="468"/>
      <c r="VBN159" s="468"/>
      <c r="VBO159" s="468"/>
      <c r="VBP159" s="468"/>
      <c r="VBQ159" s="468"/>
      <c r="VBR159" s="468"/>
      <c r="VBS159" s="468"/>
      <c r="VBT159" s="468"/>
      <c r="VBU159" s="468"/>
      <c r="VBV159" s="468"/>
      <c r="VBW159" s="468"/>
      <c r="VBX159" s="468"/>
      <c r="VBY159" s="468"/>
      <c r="VBZ159" s="468"/>
      <c r="VCA159" s="468"/>
      <c r="VCB159" s="468"/>
      <c r="VCC159" s="468"/>
      <c r="VCD159" s="468"/>
      <c r="VCE159" s="468"/>
      <c r="VCF159" s="468"/>
      <c r="VCG159" s="468"/>
      <c r="VCH159" s="468"/>
      <c r="VCI159" s="468"/>
      <c r="VCJ159" s="468"/>
      <c r="VCK159" s="468"/>
      <c r="VCL159" s="468"/>
      <c r="VCM159" s="468"/>
      <c r="VCN159" s="468"/>
      <c r="VCO159" s="468"/>
      <c r="VCP159" s="468"/>
      <c r="VCQ159" s="468"/>
      <c r="VCR159" s="468"/>
      <c r="VCS159" s="468"/>
      <c r="VCT159" s="468"/>
      <c r="VCU159" s="468"/>
      <c r="VCV159" s="468"/>
      <c r="VCW159" s="468"/>
      <c r="VCX159" s="468"/>
      <c r="VCY159" s="468"/>
      <c r="VCZ159" s="468"/>
      <c r="VDA159" s="468"/>
      <c r="VDB159" s="468"/>
      <c r="VDC159" s="468"/>
      <c r="VDD159" s="468"/>
      <c r="VDE159" s="468"/>
      <c r="VDF159" s="468"/>
      <c r="VDG159" s="468"/>
      <c r="VDH159" s="468"/>
      <c r="VDI159" s="468"/>
      <c r="VDJ159" s="468"/>
      <c r="VDK159" s="468"/>
      <c r="VDL159" s="468"/>
      <c r="VDM159" s="468"/>
      <c r="VDN159" s="468"/>
      <c r="VDO159" s="468"/>
      <c r="VDP159" s="468"/>
      <c r="VDQ159" s="468"/>
      <c r="VDR159" s="468"/>
      <c r="VDS159" s="468"/>
      <c r="VDT159" s="468"/>
      <c r="VDU159" s="468"/>
      <c r="VDV159" s="468"/>
      <c r="VDW159" s="468"/>
      <c r="VDX159" s="468"/>
      <c r="VDY159" s="468"/>
      <c r="VDZ159" s="468"/>
      <c r="VEA159" s="468"/>
      <c r="VEB159" s="468"/>
      <c r="VEC159" s="468"/>
      <c r="VED159" s="468"/>
      <c r="VEE159" s="468"/>
      <c r="VEF159" s="468"/>
      <c r="VEG159" s="468"/>
      <c r="VEH159" s="468"/>
      <c r="VEI159" s="468"/>
      <c r="VEJ159" s="468"/>
      <c r="VEK159" s="468"/>
      <c r="VEL159" s="468"/>
      <c r="VEM159" s="468"/>
      <c r="VEN159" s="468"/>
      <c r="VEO159" s="468"/>
      <c r="VEP159" s="468"/>
      <c r="VEQ159" s="468"/>
      <c r="VER159" s="468"/>
      <c r="VES159" s="468"/>
      <c r="VET159" s="468"/>
      <c r="VEU159" s="468"/>
      <c r="VEV159" s="468"/>
      <c r="VEW159" s="468"/>
      <c r="VEX159" s="468"/>
      <c r="VEY159" s="468"/>
      <c r="VEZ159" s="468"/>
      <c r="VFA159" s="468"/>
      <c r="VFB159" s="468"/>
      <c r="VFC159" s="468"/>
      <c r="VFD159" s="468"/>
      <c r="VFE159" s="468"/>
      <c r="VFF159" s="468"/>
      <c r="VFG159" s="468"/>
      <c r="VFH159" s="468"/>
      <c r="VFI159" s="468"/>
      <c r="VFJ159" s="468"/>
      <c r="VFK159" s="468"/>
      <c r="VFL159" s="468"/>
      <c r="VFM159" s="468"/>
      <c r="VFN159" s="468"/>
      <c r="VFO159" s="468"/>
      <c r="VFP159" s="468"/>
      <c r="VFQ159" s="468"/>
      <c r="VFR159" s="468"/>
      <c r="VFS159" s="468"/>
      <c r="VFT159" s="468"/>
      <c r="VFU159" s="468"/>
      <c r="VFV159" s="468"/>
      <c r="VFW159" s="468"/>
      <c r="VFX159" s="468"/>
      <c r="VFY159" s="468"/>
      <c r="VFZ159" s="468"/>
      <c r="VGA159" s="468"/>
      <c r="VGB159" s="468"/>
      <c r="VGC159" s="468"/>
      <c r="VGD159" s="468"/>
      <c r="VGE159" s="468"/>
      <c r="VGF159" s="468"/>
      <c r="VGG159" s="468"/>
      <c r="VGH159" s="468"/>
      <c r="VGI159" s="468"/>
      <c r="VGJ159" s="468"/>
      <c r="VGK159" s="468"/>
      <c r="VGL159" s="468"/>
      <c r="VGM159" s="468"/>
      <c r="VGN159" s="468"/>
      <c r="VGO159" s="468"/>
      <c r="VGP159" s="468"/>
      <c r="VGQ159" s="468"/>
      <c r="VGR159" s="468"/>
      <c r="VGS159" s="468"/>
      <c r="VGT159" s="468"/>
      <c r="VGU159" s="468"/>
      <c r="VGV159" s="468"/>
      <c r="VGW159" s="468"/>
      <c r="VGX159" s="468"/>
      <c r="VGY159" s="468"/>
      <c r="VGZ159" s="468"/>
      <c r="VHA159" s="468"/>
      <c r="VHB159" s="468"/>
      <c r="VHC159" s="468"/>
      <c r="VHD159" s="468"/>
      <c r="VHE159" s="468"/>
      <c r="VHF159" s="468"/>
      <c r="VHG159" s="468"/>
      <c r="VHH159" s="468"/>
      <c r="VHI159" s="468"/>
      <c r="VHJ159" s="468"/>
      <c r="VHK159" s="468"/>
      <c r="VHL159" s="468"/>
      <c r="VHM159" s="468"/>
      <c r="VHN159" s="468"/>
      <c r="VHO159" s="468"/>
      <c r="VHP159" s="468"/>
      <c r="VHQ159" s="468"/>
      <c r="VHR159" s="468"/>
      <c r="VHS159" s="468"/>
      <c r="VHT159" s="468"/>
      <c r="VHU159" s="468"/>
      <c r="VHV159" s="468"/>
      <c r="VHW159" s="468"/>
      <c r="VHX159" s="468"/>
      <c r="VHY159" s="468"/>
      <c r="VHZ159" s="468"/>
      <c r="VIA159" s="468"/>
      <c r="VIB159" s="468"/>
      <c r="VIC159" s="468"/>
      <c r="VID159" s="468"/>
      <c r="VIE159" s="468"/>
      <c r="VIF159" s="468"/>
      <c r="VIG159" s="468"/>
      <c r="VIH159" s="468"/>
      <c r="VII159" s="468"/>
      <c r="VIJ159" s="468"/>
      <c r="VIK159" s="468"/>
      <c r="VIL159" s="468"/>
      <c r="VIM159" s="468"/>
      <c r="VIN159" s="468"/>
      <c r="VIO159" s="468"/>
      <c r="VIP159" s="468"/>
      <c r="VIQ159" s="468"/>
      <c r="VIR159" s="468"/>
      <c r="VIS159" s="468"/>
      <c r="VIT159" s="468"/>
      <c r="VIU159" s="468"/>
      <c r="VIV159" s="468"/>
      <c r="VIW159" s="468"/>
      <c r="VIX159" s="468"/>
      <c r="VIY159" s="468"/>
      <c r="VIZ159" s="468"/>
      <c r="VJA159" s="468"/>
      <c r="VJB159" s="468"/>
      <c r="VJC159" s="468"/>
      <c r="VJD159" s="468"/>
      <c r="VJE159" s="468"/>
      <c r="VJF159" s="468"/>
      <c r="VJG159" s="468"/>
      <c r="VJH159" s="468"/>
      <c r="VJI159" s="468"/>
      <c r="VJJ159" s="468"/>
      <c r="VJK159" s="468"/>
      <c r="VJL159" s="468"/>
      <c r="VJM159" s="468"/>
      <c r="VJN159" s="468"/>
      <c r="VJO159" s="468"/>
      <c r="VJP159" s="468"/>
      <c r="VJQ159" s="468"/>
      <c r="VJR159" s="468"/>
      <c r="VJS159" s="468"/>
      <c r="VJT159" s="468"/>
      <c r="VJU159" s="468"/>
      <c r="VJV159" s="468"/>
      <c r="VJW159" s="468"/>
      <c r="VJX159" s="468"/>
      <c r="VJY159" s="468"/>
      <c r="VJZ159" s="468"/>
      <c r="VKA159" s="468"/>
      <c r="VKB159" s="468"/>
      <c r="VKC159" s="468"/>
      <c r="VKD159" s="468"/>
      <c r="VKE159" s="468"/>
      <c r="VKF159" s="468"/>
      <c r="VKG159" s="468"/>
      <c r="VKH159" s="468"/>
      <c r="VKI159" s="468"/>
      <c r="VKJ159" s="468"/>
      <c r="VKK159" s="468"/>
      <c r="VKL159" s="468"/>
      <c r="VKM159" s="468"/>
      <c r="VKN159" s="468"/>
      <c r="VKO159" s="468"/>
      <c r="VKP159" s="468"/>
      <c r="VKQ159" s="468"/>
      <c r="VKR159" s="468"/>
      <c r="VKS159" s="468"/>
      <c r="VKT159" s="468"/>
      <c r="VKU159" s="468"/>
      <c r="VKV159" s="468"/>
      <c r="VKW159" s="468"/>
      <c r="VKX159" s="468"/>
      <c r="VKY159" s="468"/>
      <c r="VKZ159" s="468"/>
      <c r="VLA159" s="468"/>
      <c r="VLB159" s="468"/>
      <c r="VLC159" s="468"/>
      <c r="VLD159" s="468"/>
      <c r="VLE159" s="468"/>
      <c r="VLF159" s="468"/>
      <c r="VLG159" s="468"/>
      <c r="VLH159" s="468"/>
      <c r="VLI159" s="468"/>
      <c r="VLJ159" s="468"/>
      <c r="VLK159" s="468"/>
      <c r="VLL159" s="468"/>
      <c r="VLM159" s="468"/>
      <c r="VLN159" s="468"/>
      <c r="VLO159" s="468"/>
      <c r="VLP159" s="468"/>
      <c r="VLQ159" s="468"/>
      <c r="VLR159" s="468"/>
      <c r="VLS159" s="468"/>
      <c r="VLT159" s="468"/>
      <c r="VLU159" s="468"/>
      <c r="VLV159" s="468"/>
      <c r="VLW159" s="468"/>
      <c r="VLX159" s="468"/>
      <c r="VLY159" s="468"/>
      <c r="VLZ159" s="468"/>
      <c r="VMA159" s="468"/>
      <c r="VMB159" s="468"/>
      <c r="VMC159" s="468"/>
      <c r="VMD159" s="468"/>
      <c r="VME159" s="468"/>
      <c r="VMF159" s="468"/>
      <c r="VMG159" s="468"/>
      <c r="VMH159" s="468"/>
      <c r="VMI159" s="468"/>
      <c r="VMJ159" s="468"/>
      <c r="VMK159" s="468"/>
      <c r="VML159" s="468"/>
      <c r="VMM159" s="468"/>
      <c r="VMN159" s="468"/>
      <c r="VMO159" s="468"/>
      <c r="VMP159" s="468"/>
      <c r="VMQ159" s="468"/>
      <c r="VMR159" s="468"/>
      <c r="VMS159" s="468"/>
      <c r="VMT159" s="468"/>
      <c r="VMU159" s="468"/>
      <c r="VMV159" s="468"/>
      <c r="VMW159" s="468"/>
      <c r="VMX159" s="468"/>
      <c r="VMY159" s="468"/>
      <c r="VMZ159" s="468"/>
      <c r="VNA159" s="468"/>
      <c r="VNB159" s="468"/>
      <c r="VNC159" s="468"/>
      <c r="VND159" s="468"/>
      <c r="VNE159" s="468"/>
      <c r="VNF159" s="468"/>
      <c r="VNG159" s="468"/>
      <c r="VNH159" s="468"/>
      <c r="VNI159" s="468"/>
      <c r="VNJ159" s="468"/>
      <c r="VNK159" s="468"/>
      <c r="VNL159" s="468"/>
      <c r="VNM159" s="468"/>
      <c r="VNN159" s="468"/>
      <c r="VNO159" s="468"/>
      <c r="VNP159" s="468"/>
      <c r="VNQ159" s="468"/>
      <c r="VNR159" s="468"/>
      <c r="VNS159" s="468"/>
      <c r="VNT159" s="468"/>
      <c r="VNU159" s="468"/>
      <c r="VNV159" s="468"/>
      <c r="VNW159" s="468"/>
      <c r="VNX159" s="468"/>
      <c r="VNY159" s="468"/>
      <c r="VNZ159" s="468"/>
      <c r="VOA159" s="468"/>
      <c r="VOB159" s="468"/>
      <c r="VOC159" s="468"/>
      <c r="VOD159" s="468"/>
      <c r="VOE159" s="468"/>
      <c r="VOF159" s="468"/>
      <c r="VOG159" s="468"/>
      <c r="VOH159" s="468"/>
      <c r="VOI159" s="468"/>
      <c r="VOJ159" s="468"/>
      <c r="VOK159" s="468"/>
      <c r="VOL159" s="468"/>
      <c r="VOM159" s="468"/>
      <c r="VON159" s="468"/>
      <c r="VOO159" s="468"/>
      <c r="VOP159" s="468"/>
      <c r="VOQ159" s="468"/>
      <c r="VOR159" s="468"/>
      <c r="VOS159" s="468"/>
      <c r="VOT159" s="468"/>
      <c r="VOU159" s="468"/>
      <c r="VOV159" s="468"/>
      <c r="VOW159" s="468"/>
      <c r="VOX159" s="468"/>
      <c r="VOY159" s="468"/>
      <c r="VOZ159" s="468"/>
      <c r="VPA159" s="468"/>
      <c r="VPB159" s="468"/>
      <c r="VPC159" s="468"/>
      <c r="VPD159" s="468"/>
      <c r="VPE159" s="468"/>
      <c r="VPF159" s="468"/>
      <c r="VPG159" s="468"/>
      <c r="VPH159" s="468"/>
      <c r="VPI159" s="468"/>
      <c r="VPJ159" s="468"/>
      <c r="VPK159" s="468"/>
      <c r="VPL159" s="468"/>
      <c r="VPM159" s="468"/>
      <c r="VPN159" s="468"/>
      <c r="VPO159" s="468"/>
      <c r="VPP159" s="468"/>
      <c r="VPQ159" s="468"/>
      <c r="VPR159" s="468"/>
      <c r="VPS159" s="468"/>
      <c r="VPT159" s="468"/>
      <c r="VPU159" s="468"/>
      <c r="VPV159" s="468"/>
      <c r="VPW159" s="468"/>
      <c r="VPX159" s="468"/>
      <c r="VPY159" s="468"/>
      <c r="VPZ159" s="468"/>
      <c r="VQA159" s="468"/>
      <c r="VQB159" s="468"/>
      <c r="VQC159" s="468"/>
      <c r="VQD159" s="468"/>
      <c r="VQE159" s="468"/>
      <c r="VQF159" s="468"/>
      <c r="VQG159" s="468"/>
      <c r="VQH159" s="468"/>
      <c r="VQI159" s="468"/>
      <c r="VQJ159" s="468"/>
      <c r="VQK159" s="468"/>
      <c r="VQL159" s="468"/>
      <c r="VQM159" s="468"/>
      <c r="VQN159" s="468"/>
      <c r="VQO159" s="468"/>
      <c r="VQP159" s="468"/>
      <c r="VQQ159" s="468"/>
      <c r="VQR159" s="468"/>
      <c r="VQS159" s="468"/>
      <c r="VQT159" s="468"/>
      <c r="VQU159" s="468"/>
      <c r="VQV159" s="468"/>
      <c r="VQW159" s="468"/>
      <c r="VQX159" s="468"/>
      <c r="VQY159" s="468"/>
      <c r="VQZ159" s="468"/>
      <c r="VRA159" s="468"/>
      <c r="VRB159" s="468"/>
      <c r="VRC159" s="468"/>
      <c r="VRD159" s="468"/>
      <c r="VRE159" s="468"/>
      <c r="VRF159" s="468"/>
      <c r="VRG159" s="468"/>
      <c r="VRH159" s="468"/>
      <c r="VRI159" s="468"/>
      <c r="VRJ159" s="468"/>
      <c r="VRK159" s="468"/>
      <c r="VRL159" s="468"/>
      <c r="VRM159" s="468"/>
      <c r="VRN159" s="468"/>
      <c r="VRO159" s="468"/>
      <c r="VRP159" s="468"/>
      <c r="VRQ159" s="468"/>
      <c r="VRR159" s="468"/>
      <c r="VRS159" s="468"/>
      <c r="VRT159" s="468"/>
      <c r="VRU159" s="468"/>
      <c r="VRV159" s="468"/>
      <c r="VRW159" s="468"/>
      <c r="VRX159" s="468"/>
      <c r="VRY159" s="468"/>
      <c r="VRZ159" s="468"/>
      <c r="VSA159" s="468"/>
      <c r="VSB159" s="468"/>
      <c r="VSC159" s="468"/>
      <c r="VSD159" s="468"/>
      <c r="VSE159" s="468"/>
      <c r="VSF159" s="468"/>
      <c r="VSG159" s="468"/>
      <c r="VSH159" s="468"/>
      <c r="VSI159" s="468"/>
      <c r="VSJ159" s="468"/>
      <c r="VSK159" s="468"/>
      <c r="VSL159" s="468"/>
      <c r="VSM159" s="468"/>
      <c r="VSN159" s="468"/>
      <c r="VSO159" s="468"/>
      <c r="VSP159" s="468"/>
      <c r="VSQ159" s="468"/>
      <c r="VSR159" s="468"/>
      <c r="VSS159" s="468"/>
      <c r="VST159" s="468"/>
      <c r="VSU159" s="468"/>
      <c r="VSV159" s="468"/>
      <c r="VSW159" s="468"/>
      <c r="VSX159" s="468"/>
      <c r="VSY159" s="468"/>
      <c r="VSZ159" s="468"/>
      <c r="VTA159" s="468"/>
      <c r="VTB159" s="468"/>
      <c r="VTC159" s="468"/>
      <c r="VTD159" s="468"/>
      <c r="VTE159" s="468"/>
      <c r="VTF159" s="468"/>
      <c r="VTG159" s="468"/>
      <c r="VTH159" s="468"/>
      <c r="VTI159" s="468"/>
      <c r="VTJ159" s="468"/>
      <c r="VTK159" s="468"/>
      <c r="VTL159" s="468"/>
      <c r="VTM159" s="468"/>
      <c r="VTN159" s="468"/>
      <c r="VTO159" s="468"/>
      <c r="VTP159" s="468"/>
      <c r="VTQ159" s="468"/>
      <c r="VTR159" s="468"/>
      <c r="VTS159" s="468"/>
      <c r="VTT159" s="468"/>
      <c r="VTU159" s="468"/>
      <c r="VTV159" s="468"/>
      <c r="VTW159" s="468"/>
      <c r="VTX159" s="468"/>
      <c r="VTY159" s="468"/>
      <c r="VTZ159" s="468"/>
      <c r="VUA159" s="468"/>
      <c r="VUB159" s="468"/>
      <c r="VUC159" s="468"/>
      <c r="VUD159" s="468"/>
      <c r="VUE159" s="468"/>
      <c r="VUF159" s="468"/>
      <c r="VUG159" s="468"/>
      <c r="VUH159" s="468"/>
      <c r="VUI159" s="468"/>
      <c r="VUJ159" s="468"/>
      <c r="VUK159" s="468"/>
      <c r="VUL159" s="468"/>
      <c r="VUM159" s="468"/>
      <c r="VUN159" s="468"/>
      <c r="VUO159" s="468"/>
      <c r="VUP159" s="468"/>
      <c r="VUQ159" s="468"/>
      <c r="VUR159" s="468"/>
      <c r="VUS159" s="468"/>
      <c r="VUT159" s="468"/>
      <c r="VUU159" s="468"/>
      <c r="VUV159" s="468"/>
      <c r="VUW159" s="468"/>
      <c r="VUX159" s="468"/>
      <c r="VUY159" s="468"/>
      <c r="VUZ159" s="468"/>
      <c r="VVA159" s="468"/>
      <c r="VVB159" s="468"/>
      <c r="VVC159" s="468"/>
      <c r="VVD159" s="468"/>
      <c r="VVE159" s="468"/>
      <c r="VVF159" s="468"/>
      <c r="VVG159" s="468"/>
      <c r="VVH159" s="468"/>
      <c r="VVI159" s="468"/>
      <c r="VVJ159" s="468"/>
      <c r="VVK159" s="468"/>
      <c r="VVL159" s="468"/>
      <c r="VVM159" s="468"/>
      <c r="VVN159" s="468"/>
      <c r="VVO159" s="468"/>
      <c r="VVP159" s="468"/>
      <c r="VVQ159" s="468"/>
      <c r="VVR159" s="468"/>
      <c r="VVS159" s="468"/>
      <c r="VVT159" s="468"/>
      <c r="VVU159" s="468"/>
      <c r="VVV159" s="468"/>
      <c r="VVW159" s="468"/>
      <c r="VVX159" s="468"/>
      <c r="VVY159" s="468"/>
      <c r="VVZ159" s="468"/>
      <c r="VWA159" s="468"/>
      <c r="VWB159" s="468"/>
      <c r="VWC159" s="468"/>
      <c r="VWD159" s="468"/>
      <c r="VWE159" s="468"/>
      <c r="VWF159" s="468"/>
      <c r="VWG159" s="468"/>
      <c r="VWH159" s="468"/>
      <c r="VWI159" s="468"/>
      <c r="VWJ159" s="468"/>
      <c r="VWK159" s="468"/>
      <c r="VWL159" s="468"/>
      <c r="VWM159" s="468"/>
      <c r="VWN159" s="468"/>
      <c r="VWO159" s="468"/>
      <c r="VWP159" s="468"/>
      <c r="VWQ159" s="468"/>
      <c r="VWR159" s="468"/>
      <c r="VWS159" s="468"/>
      <c r="VWT159" s="468"/>
      <c r="VWU159" s="468"/>
      <c r="VWV159" s="468"/>
      <c r="VWW159" s="468"/>
      <c r="VWX159" s="468"/>
      <c r="VWY159" s="468"/>
      <c r="VWZ159" s="468"/>
      <c r="VXA159" s="468"/>
      <c r="VXB159" s="468"/>
      <c r="VXC159" s="468"/>
      <c r="VXD159" s="468"/>
      <c r="VXE159" s="468"/>
      <c r="VXF159" s="468"/>
      <c r="VXG159" s="468"/>
      <c r="VXH159" s="468"/>
      <c r="VXI159" s="468"/>
      <c r="VXJ159" s="468"/>
      <c r="VXK159" s="468"/>
      <c r="VXL159" s="468"/>
      <c r="VXM159" s="468"/>
      <c r="VXN159" s="468"/>
      <c r="VXO159" s="468"/>
      <c r="VXP159" s="468"/>
      <c r="VXQ159" s="468"/>
      <c r="VXR159" s="468"/>
      <c r="VXS159" s="468"/>
      <c r="VXT159" s="468"/>
      <c r="VXU159" s="468"/>
      <c r="VXV159" s="468"/>
      <c r="VXW159" s="468"/>
      <c r="VXX159" s="468"/>
      <c r="VXY159" s="468"/>
      <c r="VXZ159" s="468"/>
      <c r="VYA159" s="468"/>
      <c r="VYB159" s="468"/>
      <c r="VYC159" s="468"/>
      <c r="VYD159" s="468"/>
      <c r="VYE159" s="468"/>
      <c r="VYF159" s="468"/>
      <c r="VYG159" s="468"/>
      <c r="VYH159" s="468"/>
      <c r="VYI159" s="468"/>
      <c r="VYJ159" s="468"/>
      <c r="VYK159" s="468"/>
      <c r="VYL159" s="468"/>
      <c r="VYM159" s="468"/>
      <c r="VYN159" s="468"/>
      <c r="VYO159" s="468"/>
      <c r="VYP159" s="468"/>
      <c r="VYQ159" s="468"/>
      <c r="VYR159" s="468"/>
      <c r="VYS159" s="468"/>
      <c r="VYT159" s="468"/>
      <c r="VYU159" s="468"/>
      <c r="VYV159" s="468"/>
      <c r="VYW159" s="468"/>
      <c r="VYX159" s="468"/>
      <c r="VYY159" s="468"/>
      <c r="VYZ159" s="468"/>
      <c r="VZA159" s="468"/>
      <c r="VZB159" s="468"/>
      <c r="VZC159" s="468"/>
      <c r="VZD159" s="468"/>
      <c r="VZE159" s="468"/>
      <c r="VZF159" s="468"/>
      <c r="VZG159" s="468"/>
      <c r="VZH159" s="468"/>
      <c r="VZI159" s="468"/>
      <c r="VZJ159" s="468"/>
      <c r="VZK159" s="468"/>
      <c r="VZL159" s="468"/>
      <c r="VZM159" s="468"/>
      <c r="VZN159" s="468"/>
      <c r="VZO159" s="468"/>
      <c r="VZP159" s="468"/>
      <c r="VZQ159" s="468"/>
      <c r="VZR159" s="468"/>
      <c r="VZS159" s="468"/>
      <c r="VZT159" s="468"/>
      <c r="VZU159" s="468"/>
      <c r="VZV159" s="468"/>
      <c r="VZW159" s="468"/>
      <c r="VZX159" s="468"/>
      <c r="VZY159" s="468"/>
      <c r="VZZ159" s="468"/>
      <c r="WAA159" s="468"/>
      <c r="WAB159" s="468"/>
      <c r="WAC159" s="468"/>
      <c r="WAD159" s="468"/>
      <c r="WAE159" s="468"/>
      <c r="WAF159" s="468"/>
      <c r="WAG159" s="468"/>
      <c r="WAH159" s="468"/>
      <c r="WAI159" s="468"/>
      <c r="WAJ159" s="468"/>
      <c r="WAK159" s="468"/>
      <c r="WAL159" s="468"/>
      <c r="WAM159" s="468"/>
      <c r="WAN159" s="468"/>
      <c r="WAO159" s="468"/>
      <c r="WAP159" s="468"/>
      <c r="WAQ159" s="468"/>
      <c r="WAR159" s="468"/>
      <c r="WAS159" s="468"/>
      <c r="WAT159" s="468"/>
      <c r="WAU159" s="468"/>
      <c r="WAV159" s="468"/>
      <c r="WAW159" s="468"/>
      <c r="WAX159" s="468"/>
      <c r="WAY159" s="468"/>
      <c r="WAZ159" s="468"/>
      <c r="WBA159" s="468"/>
      <c r="WBB159" s="468"/>
      <c r="WBC159" s="468"/>
      <c r="WBD159" s="468"/>
      <c r="WBE159" s="468"/>
      <c r="WBF159" s="468"/>
      <c r="WBG159" s="468"/>
      <c r="WBH159" s="468"/>
      <c r="WBI159" s="468"/>
      <c r="WBJ159" s="468"/>
      <c r="WBK159" s="468"/>
      <c r="WBL159" s="468"/>
      <c r="WBM159" s="468"/>
      <c r="WBN159" s="468"/>
      <c r="WBO159" s="468"/>
      <c r="WBP159" s="468"/>
      <c r="WBQ159" s="468"/>
      <c r="WBR159" s="468"/>
      <c r="WBS159" s="468"/>
      <c r="WBT159" s="468"/>
      <c r="WBU159" s="468"/>
      <c r="WBV159" s="468"/>
      <c r="WBW159" s="468"/>
      <c r="WBX159" s="468"/>
      <c r="WBY159" s="468"/>
      <c r="WBZ159" s="468"/>
      <c r="WCA159" s="468"/>
      <c r="WCB159" s="468"/>
      <c r="WCC159" s="468"/>
      <c r="WCD159" s="468"/>
      <c r="WCE159" s="468"/>
      <c r="WCF159" s="468"/>
      <c r="WCG159" s="468"/>
      <c r="WCH159" s="468"/>
      <c r="WCI159" s="468"/>
      <c r="WCJ159" s="468"/>
      <c r="WCK159" s="468"/>
      <c r="WCL159" s="468"/>
      <c r="WCM159" s="468"/>
      <c r="WCN159" s="468"/>
      <c r="WCO159" s="468"/>
      <c r="WCP159" s="468"/>
      <c r="WCQ159" s="468"/>
      <c r="WCR159" s="468"/>
      <c r="WCS159" s="468"/>
      <c r="WCT159" s="468"/>
      <c r="WCU159" s="468"/>
      <c r="WCV159" s="468"/>
      <c r="WCW159" s="468"/>
      <c r="WCX159" s="468"/>
      <c r="WCY159" s="468"/>
      <c r="WCZ159" s="468"/>
      <c r="WDA159" s="468"/>
      <c r="WDB159" s="468"/>
      <c r="WDC159" s="468"/>
      <c r="WDD159" s="468"/>
      <c r="WDE159" s="468"/>
      <c r="WDF159" s="468"/>
      <c r="WDG159" s="468"/>
      <c r="WDH159" s="468"/>
      <c r="WDI159" s="468"/>
      <c r="WDJ159" s="468"/>
      <c r="WDK159" s="468"/>
      <c r="WDL159" s="468"/>
      <c r="WDM159" s="468"/>
      <c r="WDN159" s="468"/>
      <c r="WDO159" s="468"/>
      <c r="WDP159" s="468"/>
      <c r="WDQ159" s="468"/>
      <c r="WDR159" s="468"/>
      <c r="WDS159" s="468"/>
      <c r="WDT159" s="468"/>
      <c r="WDU159" s="468"/>
      <c r="WDV159" s="468"/>
      <c r="WDW159" s="468"/>
      <c r="WDX159" s="468"/>
      <c r="WDY159" s="468"/>
      <c r="WDZ159" s="468"/>
      <c r="WEA159" s="468"/>
      <c r="WEB159" s="468"/>
      <c r="WEC159" s="468"/>
      <c r="WED159" s="468"/>
      <c r="WEE159" s="468"/>
      <c r="WEF159" s="468"/>
      <c r="WEG159" s="468"/>
      <c r="WEH159" s="468"/>
      <c r="WEI159" s="468"/>
      <c r="WEJ159" s="468"/>
      <c r="WEK159" s="468"/>
      <c r="WEL159" s="468"/>
      <c r="WEM159" s="468"/>
      <c r="WEN159" s="468"/>
      <c r="WEO159" s="468"/>
      <c r="WEP159" s="468"/>
      <c r="WEQ159" s="468"/>
      <c r="WER159" s="468"/>
      <c r="WES159" s="468"/>
      <c r="WET159" s="468"/>
      <c r="WEU159" s="468"/>
      <c r="WEV159" s="468"/>
      <c r="WEW159" s="468"/>
      <c r="WEX159" s="468"/>
      <c r="WEY159" s="468"/>
      <c r="WEZ159" s="468"/>
      <c r="WFA159" s="468"/>
      <c r="WFB159" s="468"/>
      <c r="WFC159" s="468"/>
      <c r="WFD159" s="468"/>
      <c r="WFE159" s="468"/>
      <c r="WFF159" s="468"/>
      <c r="WFG159" s="468"/>
      <c r="WFH159" s="468"/>
      <c r="WFI159" s="468"/>
      <c r="WFJ159" s="468"/>
      <c r="WFK159" s="468"/>
      <c r="WFL159" s="468"/>
      <c r="WFM159" s="468"/>
      <c r="WFN159" s="468"/>
      <c r="WFO159" s="468"/>
      <c r="WFP159" s="468"/>
      <c r="WFQ159" s="468"/>
      <c r="WFR159" s="468"/>
      <c r="WFS159" s="468"/>
      <c r="WFT159" s="468"/>
      <c r="WFU159" s="468"/>
      <c r="WFV159" s="468"/>
      <c r="WFW159" s="468"/>
      <c r="WFX159" s="468"/>
      <c r="WFY159" s="468"/>
      <c r="WFZ159" s="468"/>
      <c r="WGA159" s="468"/>
      <c r="WGB159" s="468"/>
      <c r="WGC159" s="468"/>
      <c r="WGD159" s="468"/>
      <c r="WGE159" s="468"/>
      <c r="WGF159" s="468"/>
      <c r="WGG159" s="468"/>
      <c r="WGH159" s="468"/>
      <c r="WGI159" s="468"/>
      <c r="WGJ159" s="468"/>
      <c r="WGK159" s="468"/>
      <c r="WGL159" s="468"/>
      <c r="WGM159" s="468"/>
      <c r="WGN159" s="468"/>
      <c r="WGO159" s="468"/>
      <c r="WGP159" s="468"/>
      <c r="WGQ159" s="468"/>
      <c r="WGR159" s="468"/>
      <c r="WGS159" s="468"/>
      <c r="WGT159" s="468"/>
      <c r="WGU159" s="468"/>
      <c r="WGV159" s="468"/>
      <c r="WGW159" s="468"/>
      <c r="WGX159" s="468"/>
      <c r="WGY159" s="468"/>
      <c r="WGZ159" s="468"/>
      <c r="WHA159" s="468"/>
      <c r="WHB159" s="468"/>
      <c r="WHC159" s="468"/>
      <c r="WHD159" s="468"/>
      <c r="WHE159" s="468"/>
      <c r="WHF159" s="468"/>
      <c r="WHG159" s="468"/>
      <c r="WHH159" s="468"/>
      <c r="WHI159" s="468"/>
      <c r="WHJ159" s="468"/>
      <c r="WHK159" s="468"/>
      <c r="WHL159" s="468"/>
      <c r="WHM159" s="468"/>
      <c r="WHN159" s="468"/>
      <c r="WHO159" s="468"/>
      <c r="WHP159" s="468"/>
      <c r="WHQ159" s="468"/>
      <c r="WHR159" s="468"/>
      <c r="WHS159" s="468"/>
      <c r="WHT159" s="468"/>
      <c r="WHU159" s="468"/>
      <c r="WHV159" s="468"/>
      <c r="WHW159" s="468"/>
      <c r="WHX159" s="468"/>
      <c r="WHY159" s="468"/>
      <c r="WHZ159" s="468"/>
      <c r="WIA159" s="468"/>
      <c r="WIB159" s="468"/>
      <c r="WIC159" s="468"/>
      <c r="WID159" s="468"/>
      <c r="WIE159" s="468"/>
      <c r="WIF159" s="468"/>
      <c r="WIG159" s="468"/>
      <c r="WIH159" s="468"/>
      <c r="WII159" s="468"/>
      <c r="WIJ159" s="468"/>
      <c r="WIK159" s="468"/>
      <c r="WIL159" s="468"/>
      <c r="WIM159" s="468"/>
      <c r="WIN159" s="468"/>
      <c r="WIO159" s="468"/>
      <c r="WIP159" s="468"/>
      <c r="WIQ159" s="468"/>
      <c r="WIR159" s="468"/>
      <c r="WIS159" s="468"/>
      <c r="WIT159" s="468"/>
      <c r="WIU159" s="468"/>
      <c r="WIV159" s="468"/>
      <c r="WIW159" s="468"/>
      <c r="WIX159" s="468"/>
      <c r="WIY159" s="468"/>
      <c r="WIZ159" s="468"/>
      <c r="WJA159" s="468"/>
      <c r="WJB159" s="468"/>
      <c r="WJC159" s="468"/>
      <c r="WJD159" s="468"/>
      <c r="WJE159" s="468"/>
      <c r="WJF159" s="468"/>
      <c r="WJG159" s="468"/>
      <c r="WJH159" s="468"/>
      <c r="WJI159" s="468"/>
      <c r="WJJ159" s="468"/>
      <c r="WJK159" s="468"/>
      <c r="WJL159" s="468"/>
      <c r="WJM159" s="468"/>
      <c r="WJN159" s="468"/>
      <c r="WJO159" s="468"/>
      <c r="WJP159" s="468"/>
      <c r="WJQ159" s="468"/>
      <c r="WJR159" s="468"/>
      <c r="WJS159" s="468"/>
      <c r="WJT159" s="468"/>
      <c r="WJU159" s="468"/>
      <c r="WJV159" s="468"/>
      <c r="WJW159" s="468"/>
      <c r="WJX159" s="468"/>
      <c r="WJY159" s="468"/>
      <c r="WJZ159" s="468"/>
      <c r="WKA159" s="468"/>
      <c r="WKB159" s="468"/>
      <c r="WKC159" s="468"/>
      <c r="WKD159" s="468"/>
      <c r="WKE159" s="468"/>
      <c r="WKF159" s="468"/>
      <c r="WKG159" s="468"/>
      <c r="WKH159" s="468"/>
      <c r="WKI159" s="468"/>
      <c r="WKJ159" s="468"/>
      <c r="WKK159" s="468"/>
      <c r="WKL159" s="468"/>
      <c r="WKM159" s="468"/>
      <c r="WKN159" s="468"/>
      <c r="WKO159" s="468"/>
      <c r="WKP159" s="468"/>
      <c r="WKQ159" s="468"/>
      <c r="WKR159" s="468"/>
      <c r="WKS159" s="468"/>
      <c r="WKT159" s="468"/>
      <c r="WKU159" s="468"/>
      <c r="WKV159" s="468"/>
      <c r="WKW159" s="468"/>
      <c r="WKX159" s="468"/>
      <c r="WKY159" s="468"/>
      <c r="WKZ159" s="468"/>
      <c r="WLA159" s="468"/>
      <c r="WLB159" s="468"/>
      <c r="WLC159" s="468"/>
      <c r="WLD159" s="468"/>
      <c r="WLE159" s="468"/>
      <c r="WLF159" s="468"/>
      <c r="WLG159" s="468"/>
      <c r="WLH159" s="468"/>
      <c r="WLI159" s="468"/>
      <c r="WLJ159" s="468"/>
      <c r="WLK159" s="468"/>
      <c r="WLL159" s="468"/>
      <c r="WLM159" s="468"/>
      <c r="WLN159" s="468"/>
      <c r="WLO159" s="468"/>
      <c r="WLP159" s="468"/>
      <c r="WLQ159" s="468"/>
      <c r="WLR159" s="468"/>
      <c r="WLS159" s="468"/>
      <c r="WLT159" s="468"/>
      <c r="WLU159" s="468"/>
      <c r="WLV159" s="468"/>
      <c r="WLW159" s="468"/>
      <c r="WLX159" s="468"/>
      <c r="WLY159" s="468"/>
      <c r="WLZ159" s="468"/>
      <c r="WMA159" s="468"/>
      <c r="WMB159" s="468"/>
      <c r="WMC159" s="468"/>
      <c r="WMD159" s="468"/>
      <c r="WME159" s="468"/>
      <c r="WMF159" s="468"/>
      <c r="WMG159" s="468"/>
      <c r="WMH159" s="468"/>
      <c r="WMI159" s="468"/>
      <c r="WMJ159" s="468"/>
      <c r="WMK159" s="468"/>
      <c r="WML159" s="468"/>
      <c r="WMM159" s="468"/>
      <c r="WMN159" s="468"/>
      <c r="WMO159" s="468"/>
      <c r="WMP159" s="468"/>
      <c r="WMQ159" s="468"/>
      <c r="WMR159" s="468"/>
      <c r="WMS159" s="468"/>
      <c r="WMT159" s="468"/>
      <c r="WMU159" s="468"/>
      <c r="WMV159" s="468"/>
      <c r="WMW159" s="468"/>
      <c r="WMX159" s="468"/>
      <c r="WMY159" s="468"/>
      <c r="WMZ159" s="468"/>
      <c r="WNA159" s="468"/>
      <c r="WNB159" s="468"/>
      <c r="WNC159" s="468"/>
      <c r="WND159" s="468"/>
      <c r="WNE159" s="468"/>
      <c r="WNF159" s="468"/>
      <c r="WNG159" s="468"/>
      <c r="WNH159" s="468"/>
      <c r="WNI159" s="468"/>
      <c r="WNJ159" s="468"/>
      <c r="WNK159" s="468"/>
      <c r="WNL159" s="468"/>
      <c r="WNM159" s="468"/>
      <c r="WNN159" s="468"/>
      <c r="WNO159" s="468"/>
      <c r="WNP159" s="468"/>
      <c r="WNQ159" s="468"/>
      <c r="WNR159" s="468"/>
      <c r="WNS159" s="468"/>
      <c r="WNT159" s="468"/>
      <c r="WNU159" s="468"/>
      <c r="WNV159" s="468"/>
      <c r="WNW159" s="468"/>
      <c r="WNX159" s="468"/>
      <c r="WNY159" s="468"/>
      <c r="WNZ159" s="468"/>
      <c r="WOA159" s="468"/>
      <c r="WOB159" s="468"/>
      <c r="WOC159" s="468"/>
      <c r="WOD159" s="468"/>
      <c r="WOE159" s="468"/>
      <c r="WOF159" s="468"/>
      <c r="WOG159" s="468"/>
      <c r="WOH159" s="468"/>
      <c r="WOI159" s="468"/>
      <c r="WOJ159" s="468"/>
      <c r="WOK159" s="468"/>
      <c r="WOL159" s="468"/>
      <c r="WOM159" s="468"/>
      <c r="WON159" s="468"/>
      <c r="WOO159" s="468"/>
      <c r="WOP159" s="468"/>
      <c r="WOQ159" s="468"/>
      <c r="WOR159" s="468"/>
      <c r="WOS159" s="468"/>
      <c r="WOT159" s="468"/>
      <c r="WOU159" s="468"/>
      <c r="WOV159" s="468"/>
      <c r="WOW159" s="468"/>
      <c r="WOX159" s="468"/>
      <c r="WOY159" s="468"/>
      <c r="WOZ159" s="468"/>
      <c r="WPA159" s="468"/>
      <c r="WPB159" s="468"/>
      <c r="WPC159" s="468"/>
      <c r="WPD159" s="468"/>
      <c r="WPE159" s="468"/>
      <c r="WPF159" s="468"/>
      <c r="WPG159" s="468"/>
      <c r="WPH159" s="468"/>
      <c r="WPI159" s="468"/>
      <c r="WPJ159" s="468"/>
      <c r="WPK159" s="468"/>
      <c r="WPL159" s="468"/>
      <c r="WPM159" s="468"/>
      <c r="WPN159" s="468"/>
      <c r="WPO159" s="468"/>
      <c r="WPP159" s="468"/>
      <c r="WPQ159" s="468"/>
      <c r="WPR159" s="468"/>
      <c r="WPS159" s="468"/>
      <c r="WPT159" s="468"/>
      <c r="WPU159" s="468"/>
      <c r="WPV159" s="468"/>
      <c r="WPW159" s="468"/>
      <c r="WPX159" s="468"/>
      <c r="WPY159" s="468"/>
      <c r="WPZ159" s="468"/>
      <c r="WQA159" s="468"/>
      <c r="WQB159" s="468"/>
      <c r="WQC159" s="468"/>
      <c r="WQD159" s="468"/>
      <c r="WQE159" s="468"/>
      <c r="WQF159" s="468"/>
      <c r="WQG159" s="468"/>
      <c r="WQH159" s="468"/>
      <c r="WQI159" s="468"/>
      <c r="WQJ159" s="468"/>
      <c r="WQK159" s="468"/>
      <c r="WQL159" s="468"/>
      <c r="WQM159" s="468"/>
      <c r="WQN159" s="468"/>
      <c r="WQO159" s="468"/>
      <c r="WQP159" s="468"/>
      <c r="WQQ159" s="468"/>
      <c r="WQR159" s="468"/>
      <c r="WQS159" s="468"/>
      <c r="WQT159" s="468"/>
      <c r="WQU159" s="468"/>
      <c r="WQV159" s="468"/>
      <c r="WQW159" s="468"/>
      <c r="WQX159" s="468"/>
      <c r="WQY159" s="468"/>
      <c r="WQZ159" s="468"/>
      <c r="WRA159" s="468"/>
      <c r="WRB159" s="468"/>
      <c r="WRC159" s="468"/>
      <c r="WRD159" s="468"/>
      <c r="WRE159" s="468"/>
      <c r="WRF159" s="468"/>
      <c r="WRG159" s="468"/>
      <c r="WRH159" s="468"/>
      <c r="WRI159" s="468"/>
      <c r="WRJ159" s="468"/>
      <c r="WRK159" s="468"/>
      <c r="WRL159" s="468"/>
      <c r="WRM159" s="468"/>
      <c r="WRN159" s="468"/>
      <c r="WRO159" s="468"/>
      <c r="WRP159" s="468"/>
      <c r="WRQ159" s="468"/>
      <c r="WRR159" s="468"/>
      <c r="WRS159" s="468"/>
      <c r="WRT159" s="468"/>
      <c r="WRU159" s="468"/>
      <c r="WRV159" s="468"/>
      <c r="WRW159" s="468"/>
      <c r="WRX159" s="468"/>
      <c r="WRY159" s="468"/>
      <c r="WRZ159" s="468"/>
      <c r="WSA159" s="468"/>
      <c r="WSB159" s="468"/>
      <c r="WSC159" s="468"/>
      <c r="WSD159" s="468"/>
      <c r="WSE159" s="468"/>
      <c r="WSF159" s="468"/>
      <c r="WSG159" s="468"/>
      <c r="WSH159" s="468"/>
      <c r="WSI159" s="468"/>
      <c r="WSJ159" s="468"/>
      <c r="WSK159" s="468"/>
      <c r="WSL159" s="468"/>
      <c r="WSM159" s="468"/>
      <c r="WSN159" s="468"/>
      <c r="WSO159" s="468"/>
      <c r="WSP159" s="468"/>
      <c r="WSQ159" s="468"/>
      <c r="WSR159" s="468"/>
      <c r="WSS159" s="468"/>
      <c r="WST159" s="468"/>
      <c r="WSU159" s="468"/>
      <c r="WSV159" s="468"/>
      <c r="WSW159" s="468"/>
      <c r="WSX159" s="468"/>
      <c r="WSY159" s="468"/>
      <c r="WSZ159" s="468"/>
      <c r="WTA159" s="468"/>
      <c r="WTB159" s="468"/>
      <c r="WTC159" s="468"/>
      <c r="WTD159" s="468"/>
      <c r="WTE159" s="468"/>
      <c r="WTF159" s="468"/>
      <c r="WTG159" s="468"/>
      <c r="WTH159" s="468"/>
      <c r="WTI159" s="468"/>
      <c r="WTJ159" s="468"/>
      <c r="WTK159" s="468"/>
      <c r="WTL159" s="468"/>
      <c r="WTM159" s="468"/>
      <c r="WTN159" s="468"/>
      <c r="WTO159" s="468"/>
      <c r="WTP159" s="468"/>
      <c r="WTQ159" s="468"/>
      <c r="WTR159" s="468"/>
      <c r="WTS159" s="468"/>
      <c r="WTT159" s="468"/>
      <c r="WTU159" s="468"/>
      <c r="WTV159" s="468"/>
      <c r="WTW159" s="468"/>
      <c r="WTX159" s="468"/>
      <c r="WTY159" s="468"/>
      <c r="WTZ159" s="468"/>
      <c r="WUA159" s="468"/>
      <c r="WUB159" s="468"/>
      <c r="WUC159" s="468"/>
      <c r="WUD159" s="468"/>
      <c r="WUE159" s="468"/>
      <c r="WUF159" s="468"/>
      <c r="WUG159" s="468"/>
      <c r="WUH159" s="468"/>
      <c r="WUI159" s="468"/>
      <c r="WUJ159" s="468"/>
      <c r="WUK159" s="468"/>
      <c r="WUL159" s="468"/>
      <c r="WUM159" s="468"/>
      <c r="WUN159" s="468"/>
      <c r="WUO159" s="468"/>
      <c r="WUP159" s="468"/>
      <c r="WUQ159" s="468"/>
      <c r="WUR159" s="468"/>
      <c r="WUS159" s="468"/>
      <c r="WUT159" s="468"/>
      <c r="WUU159" s="468"/>
      <c r="WUV159" s="468"/>
      <c r="WUW159" s="468"/>
      <c r="WUX159" s="468"/>
      <c r="WUY159" s="468"/>
      <c r="WUZ159" s="468"/>
      <c r="WVA159" s="468"/>
      <c r="WVB159" s="468"/>
      <c r="WVC159" s="468"/>
      <c r="WVD159" s="468"/>
      <c r="WVE159" s="468"/>
      <c r="WVF159" s="468"/>
      <c r="WVG159" s="468"/>
      <c r="WVH159" s="468"/>
      <c r="WVI159" s="468"/>
      <c r="WVJ159" s="468"/>
      <c r="WVK159" s="468"/>
      <c r="WVL159" s="468"/>
      <c r="WVM159" s="468"/>
      <c r="WVN159" s="468"/>
      <c r="WVO159" s="468"/>
      <c r="WVP159" s="468"/>
      <c r="WVQ159" s="468"/>
      <c r="WVR159" s="468"/>
      <c r="WVS159" s="468"/>
      <c r="WVT159" s="468"/>
      <c r="WVU159" s="468"/>
      <c r="WVV159" s="468"/>
      <c r="WVW159" s="468"/>
      <c r="WVX159" s="468"/>
      <c r="WVY159" s="468"/>
      <c r="WVZ159" s="468"/>
      <c r="WWA159" s="468"/>
      <c r="WWB159" s="468"/>
      <c r="WWC159" s="468"/>
      <c r="WWD159" s="468"/>
      <c r="WWE159" s="468"/>
      <c r="WWF159" s="468"/>
      <c r="WWG159" s="468"/>
      <c r="WWH159" s="468"/>
      <c r="WWI159" s="468"/>
      <c r="WWJ159" s="468"/>
      <c r="WWK159" s="468"/>
      <c r="WWL159" s="468"/>
      <c r="WWM159" s="468"/>
      <c r="WWN159" s="468"/>
      <c r="WWO159" s="468"/>
      <c r="WWP159" s="468"/>
      <c r="WWQ159" s="468"/>
      <c r="WWR159" s="468"/>
      <c r="WWS159" s="468"/>
      <c r="WWT159" s="468"/>
      <c r="WWU159" s="468"/>
      <c r="WWV159" s="468"/>
      <c r="WWW159" s="468"/>
      <c r="WWX159" s="468"/>
      <c r="WWY159" s="468"/>
      <c r="WWZ159" s="468"/>
      <c r="WXA159" s="468"/>
      <c r="WXB159" s="468"/>
      <c r="WXC159" s="468"/>
      <c r="WXD159" s="468"/>
      <c r="WXE159" s="468"/>
      <c r="WXF159" s="468"/>
      <c r="WXG159" s="468"/>
      <c r="WXH159" s="468"/>
      <c r="WXI159" s="468"/>
      <c r="WXJ159" s="468"/>
      <c r="WXK159" s="468"/>
      <c r="WXL159" s="468"/>
      <c r="WXM159" s="468"/>
      <c r="WXN159" s="468"/>
      <c r="WXO159" s="468"/>
      <c r="WXP159" s="468"/>
      <c r="WXQ159" s="468"/>
      <c r="WXR159" s="468"/>
      <c r="WXS159" s="468"/>
      <c r="WXT159" s="468"/>
      <c r="WXU159" s="468"/>
      <c r="WXV159" s="468"/>
      <c r="WXW159" s="468"/>
      <c r="WXX159" s="468"/>
      <c r="WXY159" s="468"/>
      <c r="WXZ159" s="468"/>
      <c r="WYA159" s="468"/>
      <c r="WYB159" s="468"/>
      <c r="WYC159" s="468"/>
      <c r="WYD159" s="468"/>
      <c r="WYE159" s="468"/>
      <c r="WYF159" s="468"/>
      <c r="WYG159" s="468"/>
      <c r="WYH159" s="468"/>
      <c r="WYI159" s="468"/>
      <c r="WYJ159" s="468"/>
      <c r="WYK159" s="468"/>
      <c r="WYL159" s="468"/>
      <c r="WYM159" s="468"/>
      <c r="WYN159" s="468"/>
      <c r="WYO159" s="468"/>
      <c r="WYP159" s="468"/>
      <c r="WYQ159" s="468"/>
      <c r="WYR159" s="468"/>
      <c r="WYS159" s="468"/>
      <c r="WYT159" s="468"/>
      <c r="WYU159" s="468"/>
      <c r="WYV159" s="468"/>
      <c r="WYW159" s="468"/>
      <c r="WYX159" s="468"/>
      <c r="WYY159" s="468"/>
      <c r="WYZ159" s="468"/>
      <c r="WZA159" s="468"/>
      <c r="WZB159" s="468"/>
      <c r="WZC159" s="468"/>
      <c r="WZD159" s="468"/>
      <c r="WZE159" s="468"/>
      <c r="WZF159" s="468"/>
      <c r="WZG159" s="468"/>
      <c r="WZH159" s="468"/>
      <c r="WZI159" s="468"/>
      <c r="WZJ159" s="468"/>
      <c r="WZK159" s="468"/>
      <c r="WZL159" s="468"/>
      <c r="WZM159" s="468"/>
      <c r="WZN159" s="468"/>
      <c r="WZO159" s="468"/>
      <c r="WZP159" s="468"/>
      <c r="WZQ159" s="468"/>
      <c r="WZR159" s="468"/>
      <c r="WZS159" s="468"/>
      <c r="WZT159" s="468"/>
      <c r="WZU159" s="468"/>
      <c r="WZV159" s="468"/>
      <c r="WZW159" s="468"/>
      <c r="WZX159" s="468"/>
      <c r="WZY159" s="468"/>
      <c r="WZZ159" s="468"/>
      <c r="XAA159" s="468"/>
      <c r="XAB159" s="468"/>
      <c r="XAC159" s="468"/>
      <c r="XAD159" s="468"/>
      <c r="XAE159" s="468"/>
      <c r="XAF159" s="468"/>
      <c r="XAG159" s="468"/>
      <c r="XAH159" s="468"/>
      <c r="XAI159" s="468"/>
      <c r="XAJ159" s="468"/>
      <c r="XAK159" s="468"/>
      <c r="XAL159" s="468"/>
      <c r="XAM159" s="468"/>
      <c r="XAN159" s="468"/>
      <c r="XAO159" s="468"/>
      <c r="XAP159" s="468"/>
      <c r="XAQ159" s="468"/>
      <c r="XAR159" s="468"/>
      <c r="XAS159" s="468"/>
      <c r="XAT159" s="468"/>
      <c r="XAU159" s="468"/>
      <c r="XAV159" s="468"/>
      <c r="XAW159" s="468"/>
      <c r="XAX159" s="468"/>
      <c r="XAY159" s="468"/>
      <c r="XAZ159" s="468"/>
      <c r="XBA159" s="468"/>
      <c r="XBB159" s="468"/>
      <c r="XBC159" s="468"/>
      <c r="XBD159" s="468"/>
      <c r="XBE159" s="468"/>
      <c r="XBF159" s="468"/>
      <c r="XBG159" s="468"/>
      <c r="XBH159" s="468"/>
      <c r="XBI159" s="468"/>
      <c r="XBJ159" s="468"/>
      <c r="XBK159" s="468"/>
      <c r="XBL159" s="468"/>
      <c r="XBM159" s="468"/>
      <c r="XBN159" s="468"/>
      <c r="XBO159" s="468"/>
      <c r="XBP159" s="468"/>
      <c r="XBQ159" s="468"/>
      <c r="XBR159" s="468"/>
      <c r="XBS159" s="468"/>
      <c r="XBT159" s="468"/>
      <c r="XBU159" s="468"/>
      <c r="XBV159" s="468"/>
      <c r="XBW159" s="468"/>
      <c r="XBX159" s="468"/>
      <c r="XBY159" s="468"/>
      <c r="XBZ159" s="468"/>
      <c r="XCA159" s="468"/>
      <c r="XCB159" s="468"/>
      <c r="XCC159" s="468"/>
      <c r="XCD159" s="468"/>
      <c r="XCE159" s="468"/>
      <c r="XCF159" s="468"/>
      <c r="XCG159" s="468"/>
      <c r="XCH159" s="468"/>
      <c r="XCI159" s="468"/>
      <c r="XCJ159" s="468"/>
      <c r="XCK159" s="468"/>
      <c r="XCL159" s="468"/>
      <c r="XCM159" s="468"/>
      <c r="XCN159" s="468"/>
      <c r="XCO159" s="468"/>
      <c r="XCP159" s="468"/>
      <c r="XCQ159" s="468"/>
      <c r="XCR159" s="468"/>
      <c r="XCS159" s="468"/>
      <c r="XCT159" s="468"/>
      <c r="XCU159" s="468"/>
      <c r="XCV159" s="468"/>
      <c r="XCW159" s="468"/>
      <c r="XCX159" s="468"/>
      <c r="XCY159" s="468"/>
      <c r="XCZ159" s="468"/>
      <c r="XDA159" s="468"/>
      <c r="XDB159" s="468"/>
      <c r="XDC159" s="468"/>
      <c r="XDD159" s="468"/>
      <c r="XDE159" s="468"/>
      <c r="XDF159" s="468"/>
      <c r="XDG159" s="468"/>
      <c r="XDH159" s="468"/>
      <c r="XDI159" s="468"/>
      <c r="XDJ159" s="468"/>
      <c r="XDK159" s="468"/>
      <c r="XDL159" s="468"/>
      <c r="XDM159" s="468"/>
      <c r="XDN159" s="468"/>
      <c r="XDO159" s="468"/>
      <c r="XDP159" s="468"/>
      <c r="XDQ159" s="468"/>
      <c r="XDR159" s="468"/>
      <c r="XDS159" s="468"/>
      <c r="XDT159" s="468"/>
      <c r="XDU159" s="468"/>
      <c r="XDV159" s="468"/>
      <c r="XDW159" s="468"/>
      <c r="XDX159" s="468"/>
      <c r="XDY159" s="468"/>
      <c r="XDZ159" s="468"/>
      <c r="XEA159" s="468"/>
      <c r="XEB159" s="468"/>
      <c r="XEC159" s="468"/>
      <c r="XED159" s="468"/>
      <c r="XEE159" s="468"/>
      <c r="XEF159" s="468"/>
      <c r="XEG159" s="468"/>
      <c r="XEH159" s="468"/>
      <c r="XEI159" s="468"/>
      <c r="XEJ159" s="468"/>
      <c r="XEK159" s="468"/>
      <c r="XEL159" s="468"/>
      <c r="XEM159" s="468"/>
      <c r="XEN159" s="468"/>
      <c r="XEO159" s="468"/>
      <c r="XEP159" s="468"/>
      <c r="XEQ159" s="468"/>
      <c r="XER159" s="468"/>
      <c r="XES159" s="468"/>
      <c r="XET159" s="468"/>
      <c r="XEU159" s="468"/>
      <c r="XEV159" s="468"/>
      <c r="XEW159" s="468"/>
      <c r="XEX159" s="468"/>
      <c r="XEY159" s="468"/>
      <c r="XEZ159" s="468"/>
      <c r="XFA159" s="468"/>
      <c r="XFB159" s="468"/>
      <c r="XFC159" s="468"/>
      <c r="XFD159" s="468"/>
    </row>
    <row r="160" spans="1:16384" s="190" customFormat="1" ht="16.5" customHeight="1">
      <c r="A160" s="384" t="s">
        <v>780</v>
      </c>
      <c r="B160" s="384"/>
      <c r="C160" s="384"/>
      <c r="D160" s="384"/>
      <c r="E160" s="384"/>
      <c r="F160" s="384"/>
      <c r="G160" s="381"/>
      <c r="H160" s="381"/>
      <c r="I160" s="381"/>
      <c r="J160" s="381"/>
      <c r="K160" s="381"/>
      <c r="L160" s="381"/>
      <c r="M160" s="468"/>
      <c r="N160" s="468"/>
      <c r="O160" s="468"/>
      <c r="P160" s="468"/>
      <c r="Q160" s="468"/>
      <c r="R160" s="468"/>
      <c r="S160" s="468"/>
      <c r="T160" s="468"/>
      <c r="U160" s="468"/>
      <c r="V160" s="468"/>
      <c r="W160" s="468"/>
      <c r="X160" s="468"/>
      <c r="Y160" s="468"/>
      <c r="Z160" s="468"/>
      <c r="AA160" s="468"/>
      <c r="AB160" s="468"/>
      <c r="AC160" s="468"/>
      <c r="AD160" s="468"/>
      <c r="AE160" s="468"/>
      <c r="AF160" s="468"/>
      <c r="AG160" s="468"/>
      <c r="AH160" s="468"/>
      <c r="AI160" s="468"/>
      <c r="AJ160" s="468"/>
      <c r="AK160" s="468"/>
      <c r="AL160" s="468"/>
      <c r="AM160" s="468"/>
      <c r="AN160" s="468"/>
      <c r="AO160" s="468"/>
      <c r="AP160" s="468"/>
      <c r="AQ160" s="468"/>
      <c r="AR160" s="468"/>
      <c r="AS160" s="468"/>
      <c r="AT160" s="468"/>
      <c r="AU160" s="468"/>
      <c r="AV160" s="468"/>
      <c r="AW160" s="468"/>
      <c r="AX160" s="468"/>
      <c r="AY160" s="468"/>
      <c r="AZ160" s="468"/>
      <c r="BA160" s="468"/>
      <c r="BB160" s="468"/>
      <c r="BC160" s="468"/>
      <c r="BD160" s="468"/>
      <c r="BE160" s="468"/>
      <c r="BF160" s="468"/>
      <c r="BG160" s="468"/>
      <c r="BH160" s="468"/>
      <c r="BI160" s="468"/>
      <c r="BJ160" s="468"/>
      <c r="BK160" s="468"/>
      <c r="BL160" s="468"/>
      <c r="BM160" s="468"/>
      <c r="BN160" s="468"/>
      <c r="BO160" s="468"/>
      <c r="BP160" s="468"/>
      <c r="BQ160" s="468"/>
      <c r="BR160" s="468"/>
      <c r="BS160" s="468"/>
      <c r="BT160" s="468"/>
      <c r="BU160" s="468"/>
      <c r="BV160" s="468"/>
      <c r="BW160" s="468"/>
      <c r="BX160" s="468"/>
      <c r="BY160" s="468"/>
      <c r="BZ160" s="468"/>
      <c r="CA160" s="468"/>
      <c r="CB160" s="468"/>
      <c r="CC160" s="468"/>
      <c r="CD160" s="468"/>
      <c r="CE160" s="468"/>
      <c r="CF160" s="468"/>
      <c r="CG160" s="468"/>
      <c r="CH160" s="468"/>
      <c r="CI160" s="468"/>
      <c r="CJ160" s="468"/>
      <c r="CK160" s="468"/>
      <c r="CL160" s="468"/>
      <c r="CM160" s="468"/>
      <c r="CN160" s="468"/>
      <c r="CO160" s="468"/>
      <c r="CP160" s="468"/>
      <c r="CQ160" s="468"/>
      <c r="CR160" s="468"/>
      <c r="CS160" s="468"/>
      <c r="CT160" s="468"/>
      <c r="CU160" s="468"/>
      <c r="CV160" s="468"/>
      <c r="CW160" s="468"/>
      <c r="CX160" s="468"/>
      <c r="CY160" s="468"/>
      <c r="CZ160" s="468"/>
      <c r="DA160" s="468"/>
      <c r="DB160" s="468"/>
      <c r="DC160" s="468"/>
      <c r="DD160" s="468"/>
      <c r="DE160" s="468"/>
      <c r="DF160" s="468"/>
      <c r="DG160" s="468"/>
      <c r="DH160" s="468"/>
      <c r="DI160" s="468"/>
      <c r="DJ160" s="468"/>
      <c r="DK160" s="468"/>
      <c r="DL160" s="468"/>
      <c r="DM160" s="468"/>
      <c r="DN160" s="468"/>
      <c r="DO160" s="468"/>
      <c r="DP160" s="468"/>
      <c r="DQ160" s="468"/>
      <c r="DR160" s="468"/>
      <c r="DS160" s="468"/>
      <c r="DT160" s="468"/>
      <c r="DU160" s="468"/>
      <c r="DV160" s="468"/>
      <c r="DW160" s="468"/>
      <c r="DX160" s="468"/>
      <c r="DY160" s="468"/>
      <c r="DZ160" s="468"/>
      <c r="EA160" s="468"/>
      <c r="EB160" s="468"/>
      <c r="EC160" s="468"/>
      <c r="ED160" s="468"/>
      <c r="EE160" s="468"/>
      <c r="EF160" s="468"/>
      <c r="EG160" s="468"/>
      <c r="EH160" s="468"/>
      <c r="EI160" s="468"/>
      <c r="EJ160" s="468"/>
      <c r="EK160" s="468"/>
      <c r="EL160" s="468"/>
      <c r="EM160" s="468"/>
      <c r="EN160" s="468"/>
      <c r="EO160" s="468"/>
      <c r="EP160" s="468"/>
      <c r="EQ160" s="468"/>
      <c r="ER160" s="468"/>
      <c r="ES160" s="468"/>
      <c r="ET160" s="468"/>
      <c r="EU160" s="468"/>
      <c r="EV160" s="468"/>
      <c r="EW160" s="468"/>
      <c r="EX160" s="468"/>
      <c r="EY160" s="468"/>
      <c r="EZ160" s="468"/>
      <c r="FA160" s="468"/>
      <c r="FB160" s="468"/>
      <c r="FC160" s="468"/>
      <c r="FD160" s="468"/>
      <c r="FE160" s="468"/>
      <c r="FF160" s="468"/>
      <c r="FG160" s="468"/>
      <c r="FH160" s="468"/>
      <c r="FI160" s="468"/>
      <c r="FJ160" s="468"/>
      <c r="FK160" s="468"/>
      <c r="FL160" s="468"/>
      <c r="FM160" s="468"/>
      <c r="FN160" s="468"/>
      <c r="FO160" s="468"/>
      <c r="FP160" s="468"/>
      <c r="FQ160" s="468"/>
      <c r="FR160" s="468"/>
      <c r="FS160" s="468"/>
      <c r="FT160" s="468"/>
      <c r="FU160" s="468"/>
      <c r="FV160" s="468"/>
      <c r="FW160" s="468"/>
      <c r="FX160" s="468"/>
      <c r="FY160" s="468"/>
      <c r="FZ160" s="468"/>
      <c r="GA160" s="468"/>
      <c r="GB160" s="468"/>
      <c r="GC160" s="468"/>
      <c r="GD160" s="468"/>
      <c r="GE160" s="468"/>
      <c r="GF160" s="468"/>
      <c r="GG160" s="468"/>
      <c r="GH160" s="468"/>
      <c r="GI160" s="468"/>
      <c r="GJ160" s="468"/>
      <c r="GK160" s="468"/>
      <c r="GL160" s="468"/>
      <c r="GM160" s="468"/>
      <c r="GN160" s="468"/>
      <c r="GO160" s="468"/>
      <c r="GP160" s="468"/>
      <c r="GQ160" s="468"/>
      <c r="GR160" s="468"/>
      <c r="GS160" s="468"/>
      <c r="GT160" s="468"/>
      <c r="GU160" s="468"/>
      <c r="GV160" s="468"/>
      <c r="GW160" s="468"/>
      <c r="GX160" s="468"/>
      <c r="GY160" s="468"/>
      <c r="GZ160" s="468"/>
      <c r="HA160" s="468"/>
      <c r="HB160" s="468"/>
      <c r="HC160" s="468"/>
      <c r="HD160" s="468"/>
      <c r="HE160" s="468"/>
      <c r="HF160" s="468"/>
      <c r="HG160" s="468"/>
      <c r="HH160" s="468"/>
      <c r="HI160" s="468"/>
      <c r="HJ160" s="468"/>
      <c r="HK160" s="468"/>
      <c r="HL160" s="468"/>
      <c r="HM160" s="468"/>
      <c r="HN160" s="468"/>
      <c r="HO160" s="468"/>
      <c r="HP160" s="468"/>
      <c r="HQ160" s="468"/>
      <c r="HR160" s="468"/>
      <c r="HS160" s="468"/>
      <c r="HT160" s="468"/>
      <c r="HU160" s="468"/>
      <c r="HV160" s="468"/>
      <c r="HW160" s="468"/>
      <c r="HX160" s="468"/>
      <c r="HY160" s="468"/>
      <c r="HZ160" s="468"/>
      <c r="IA160" s="468"/>
      <c r="IB160" s="468"/>
      <c r="IC160" s="468"/>
      <c r="ID160" s="468"/>
      <c r="IE160" s="468"/>
      <c r="IF160" s="468"/>
      <c r="IG160" s="468"/>
      <c r="IH160" s="468"/>
      <c r="II160" s="468"/>
      <c r="IJ160" s="468"/>
      <c r="IK160" s="468"/>
      <c r="IL160" s="468"/>
      <c r="IM160" s="468"/>
      <c r="IN160" s="468"/>
      <c r="IO160" s="468"/>
      <c r="IP160" s="468"/>
      <c r="IQ160" s="468"/>
      <c r="IR160" s="468"/>
      <c r="IS160" s="468"/>
      <c r="IT160" s="468"/>
      <c r="IU160" s="468"/>
      <c r="IV160" s="468"/>
      <c r="IW160" s="468"/>
      <c r="IX160" s="468"/>
      <c r="IY160" s="468"/>
      <c r="IZ160" s="468"/>
      <c r="JA160" s="468"/>
      <c r="JB160" s="468"/>
      <c r="JC160" s="468"/>
      <c r="JD160" s="468"/>
      <c r="JE160" s="468"/>
      <c r="JF160" s="468"/>
      <c r="JG160" s="468"/>
      <c r="JH160" s="468"/>
      <c r="JI160" s="468"/>
      <c r="JJ160" s="468"/>
      <c r="JK160" s="468"/>
      <c r="JL160" s="468"/>
      <c r="JM160" s="468"/>
      <c r="JN160" s="468"/>
      <c r="JO160" s="468"/>
      <c r="JP160" s="468"/>
      <c r="JQ160" s="468"/>
      <c r="JR160" s="468"/>
      <c r="JS160" s="468"/>
      <c r="JT160" s="468"/>
      <c r="JU160" s="468"/>
      <c r="JV160" s="468"/>
      <c r="JW160" s="468"/>
      <c r="JX160" s="468"/>
      <c r="JY160" s="468"/>
      <c r="JZ160" s="468"/>
      <c r="KA160" s="468"/>
      <c r="KB160" s="468"/>
      <c r="KC160" s="468"/>
      <c r="KD160" s="468"/>
      <c r="KE160" s="468"/>
      <c r="KF160" s="468"/>
      <c r="KG160" s="468"/>
      <c r="KH160" s="468"/>
      <c r="KI160" s="468"/>
      <c r="KJ160" s="468"/>
      <c r="KK160" s="468"/>
      <c r="KL160" s="468"/>
      <c r="KM160" s="468"/>
      <c r="KN160" s="468"/>
      <c r="KO160" s="468"/>
      <c r="KP160" s="468"/>
      <c r="KQ160" s="468"/>
      <c r="KR160" s="468"/>
      <c r="KS160" s="468"/>
      <c r="KT160" s="468"/>
      <c r="KU160" s="468"/>
      <c r="KV160" s="468"/>
      <c r="KW160" s="468"/>
      <c r="KX160" s="468"/>
      <c r="KY160" s="468"/>
      <c r="KZ160" s="468"/>
      <c r="LA160" s="468"/>
      <c r="LB160" s="468"/>
      <c r="LC160" s="468"/>
      <c r="LD160" s="468"/>
      <c r="LE160" s="468"/>
      <c r="LF160" s="468"/>
      <c r="LG160" s="468"/>
      <c r="LH160" s="468"/>
      <c r="LI160" s="468"/>
      <c r="LJ160" s="468"/>
      <c r="LK160" s="468"/>
      <c r="LL160" s="468"/>
      <c r="LM160" s="468"/>
      <c r="LN160" s="468"/>
      <c r="LO160" s="468"/>
      <c r="LP160" s="468"/>
      <c r="LQ160" s="468"/>
      <c r="LR160" s="468"/>
      <c r="LS160" s="468"/>
      <c r="LT160" s="468"/>
      <c r="LU160" s="468"/>
      <c r="LV160" s="468"/>
      <c r="LW160" s="468"/>
      <c r="LX160" s="468"/>
      <c r="LY160" s="468"/>
      <c r="LZ160" s="468"/>
      <c r="MA160" s="468"/>
      <c r="MB160" s="468"/>
      <c r="MC160" s="468"/>
      <c r="MD160" s="468"/>
      <c r="ME160" s="468"/>
      <c r="MF160" s="468"/>
      <c r="MG160" s="468"/>
      <c r="MH160" s="468"/>
      <c r="MI160" s="468"/>
      <c r="MJ160" s="468"/>
      <c r="MK160" s="468"/>
      <c r="ML160" s="468"/>
      <c r="MM160" s="468"/>
      <c r="MN160" s="468"/>
      <c r="MO160" s="468"/>
      <c r="MP160" s="468"/>
      <c r="MQ160" s="468"/>
      <c r="MR160" s="468"/>
      <c r="MS160" s="468"/>
      <c r="MT160" s="468"/>
      <c r="MU160" s="468"/>
      <c r="MV160" s="468"/>
      <c r="MW160" s="468"/>
      <c r="MX160" s="468"/>
      <c r="MY160" s="468"/>
      <c r="MZ160" s="468"/>
      <c r="NA160" s="468"/>
      <c r="NB160" s="468"/>
      <c r="NC160" s="468"/>
      <c r="ND160" s="468"/>
      <c r="NE160" s="468"/>
      <c r="NF160" s="468"/>
      <c r="NG160" s="468"/>
      <c r="NH160" s="468"/>
      <c r="NI160" s="468"/>
      <c r="NJ160" s="468"/>
      <c r="NK160" s="468"/>
      <c r="NL160" s="468"/>
      <c r="NM160" s="468"/>
      <c r="NN160" s="468"/>
      <c r="NO160" s="468"/>
      <c r="NP160" s="468"/>
      <c r="NQ160" s="468"/>
      <c r="NR160" s="468"/>
      <c r="NS160" s="468"/>
      <c r="NT160" s="468"/>
      <c r="NU160" s="468"/>
      <c r="NV160" s="468"/>
      <c r="NW160" s="468"/>
      <c r="NX160" s="468"/>
      <c r="NY160" s="468"/>
      <c r="NZ160" s="468"/>
      <c r="OA160" s="468"/>
      <c r="OB160" s="468"/>
      <c r="OC160" s="468"/>
      <c r="OD160" s="468"/>
      <c r="OE160" s="468"/>
      <c r="OF160" s="468"/>
      <c r="OG160" s="468"/>
      <c r="OH160" s="468"/>
      <c r="OI160" s="468"/>
      <c r="OJ160" s="468"/>
      <c r="OK160" s="468"/>
      <c r="OL160" s="468"/>
      <c r="OM160" s="468"/>
      <c r="ON160" s="468"/>
      <c r="OO160" s="468"/>
      <c r="OP160" s="468"/>
      <c r="OQ160" s="468"/>
      <c r="OR160" s="468"/>
      <c r="OS160" s="468"/>
      <c r="OT160" s="468"/>
      <c r="OU160" s="468"/>
      <c r="OV160" s="468"/>
      <c r="OW160" s="468"/>
      <c r="OX160" s="468"/>
      <c r="OY160" s="468"/>
      <c r="OZ160" s="468"/>
      <c r="PA160" s="468"/>
      <c r="PB160" s="468"/>
      <c r="PC160" s="468"/>
      <c r="PD160" s="468"/>
      <c r="PE160" s="468"/>
      <c r="PF160" s="468"/>
      <c r="PG160" s="468"/>
      <c r="PH160" s="468"/>
      <c r="PI160" s="468"/>
      <c r="PJ160" s="468"/>
      <c r="PK160" s="468"/>
      <c r="PL160" s="468"/>
      <c r="PM160" s="468"/>
      <c r="PN160" s="468"/>
      <c r="PO160" s="468"/>
      <c r="PP160" s="468"/>
      <c r="PQ160" s="468"/>
      <c r="PR160" s="468"/>
      <c r="PS160" s="468"/>
      <c r="PT160" s="468"/>
      <c r="PU160" s="468"/>
      <c r="PV160" s="468"/>
      <c r="PW160" s="468"/>
      <c r="PX160" s="468"/>
      <c r="PY160" s="468"/>
      <c r="PZ160" s="468"/>
      <c r="QA160" s="468"/>
      <c r="QB160" s="468"/>
      <c r="QC160" s="468"/>
      <c r="QD160" s="468"/>
      <c r="QE160" s="468"/>
      <c r="QF160" s="468"/>
      <c r="QG160" s="468"/>
      <c r="QH160" s="468"/>
      <c r="QI160" s="468"/>
      <c r="QJ160" s="468"/>
      <c r="QK160" s="468"/>
      <c r="QL160" s="468"/>
      <c r="QM160" s="468"/>
      <c r="QN160" s="468"/>
      <c r="QO160" s="468"/>
      <c r="QP160" s="468"/>
      <c r="QQ160" s="468"/>
      <c r="QR160" s="468"/>
      <c r="QS160" s="468"/>
      <c r="QT160" s="468"/>
      <c r="QU160" s="468"/>
      <c r="QV160" s="468"/>
      <c r="QW160" s="468"/>
      <c r="QX160" s="468"/>
      <c r="QY160" s="468"/>
      <c r="QZ160" s="468"/>
      <c r="RA160" s="468"/>
      <c r="RB160" s="468"/>
      <c r="RC160" s="468"/>
      <c r="RD160" s="468"/>
      <c r="RE160" s="468"/>
      <c r="RF160" s="468"/>
      <c r="RG160" s="468"/>
      <c r="RH160" s="468"/>
      <c r="RI160" s="468"/>
      <c r="RJ160" s="468"/>
      <c r="RK160" s="468"/>
      <c r="RL160" s="468"/>
      <c r="RM160" s="468"/>
      <c r="RN160" s="468"/>
      <c r="RO160" s="468"/>
      <c r="RP160" s="468"/>
      <c r="RQ160" s="468"/>
      <c r="RR160" s="468"/>
      <c r="RS160" s="468"/>
      <c r="RT160" s="468"/>
      <c r="RU160" s="468"/>
      <c r="RV160" s="468"/>
      <c r="RW160" s="468"/>
      <c r="RX160" s="468"/>
      <c r="RY160" s="468"/>
      <c r="RZ160" s="468"/>
      <c r="SA160" s="468"/>
      <c r="SB160" s="468"/>
      <c r="SC160" s="468"/>
      <c r="SD160" s="468"/>
      <c r="SE160" s="468"/>
      <c r="SF160" s="468"/>
      <c r="SG160" s="468"/>
      <c r="SH160" s="468"/>
      <c r="SI160" s="468"/>
      <c r="SJ160" s="468"/>
      <c r="SK160" s="468"/>
      <c r="SL160" s="468"/>
      <c r="SM160" s="468"/>
      <c r="SN160" s="468"/>
      <c r="SO160" s="468"/>
      <c r="SP160" s="468"/>
      <c r="SQ160" s="468"/>
      <c r="SR160" s="468"/>
      <c r="SS160" s="468"/>
      <c r="ST160" s="468"/>
      <c r="SU160" s="468"/>
      <c r="SV160" s="468"/>
      <c r="SW160" s="468"/>
      <c r="SX160" s="468"/>
      <c r="SY160" s="468"/>
      <c r="SZ160" s="468"/>
      <c r="TA160" s="468"/>
      <c r="TB160" s="468"/>
      <c r="TC160" s="468"/>
      <c r="TD160" s="468"/>
      <c r="TE160" s="468"/>
      <c r="TF160" s="468"/>
      <c r="TG160" s="468"/>
      <c r="TH160" s="468"/>
      <c r="TI160" s="468"/>
      <c r="TJ160" s="468"/>
      <c r="TK160" s="468"/>
      <c r="TL160" s="468"/>
      <c r="TM160" s="468"/>
      <c r="TN160" s="468"/>
      <c r="TO160" s="468"/>
      <c r="TP160" s="468"/>
      <c r="TQ160" s="468"/>
      <c r="TR160" s="468"/>
      <c r="TS160" s="468"/>
      <c r="TT160" s="468"/>
      <c r="TU160" s="468"/>
      <c r="TV160" s="468"/>
      <c r="TW160" s="468"/>
      <c r="TX160" s="468"/>
      <c r="TY160" s="468"/>
      <c r="TZ160" s="468"/>
      <c r="UA160" s="468"/>
      <c r="UB160" s="468"/>
      <c r="UC160" s="468"/>
      <c r="UD160" s="468"/>
      <c r="UE160" s="468"/>
      <c r="UF160" s="468"/>
      <c r="UG160" s="468"/>
      <c r="UH160" s="468"/>
      <c r="UI160" s="468"/>
      <c r="UJ160" s="468"/>
      <c r="UK160" s="468"/>
      <c r="UL160" s="468"/>
      <c r="UM160" s="468"/>
      <c r="UN160" s="468"/>
      <c r="UO160" s="468"/>
      <c r="UP160" s="468"/>
      <c r="UQ160" s="468"/>
      <c r="UR160" s="468"/>
      <c r="US160" s="468"/>
      <c r="UT160" s="468"/>
      <c r="UU160" s="468"/>
      <c r="UV160" s="468"/>
      <c r="UW160" s="468"/>
      <c r="UX160" s="468"/>
      <c r="UY160" s="468"/>
      <c r="UZ160" s="468"/>
      <c r="VA160" s="468"/>
      <c r="VB160" s="468"/>
      <c r="VC160" s="468"/>
      <c r="VD160" s="468"/>
      <c r="VE160" s="468"/>
      <c r="VF160" s="468"/>
      <c r="VG160" s="468"/>
      <c r="VH160" s="468"/>
      <c r="VI160" s="468"/>
      <c r="VJ160" s="468"/>
      <c r="VK160" s="468"/>
      <c r="VL160" s="468"/>
      <c r="VM160" s="468"/>
      <c r="VN160" s="468"/>
      <c r="VO160" s="468"/>
      <c r="VP160" s="468"/>
      <c r="VQ160" s="468"/>
      <c r="VR160" s="468"/>
      <c r="VS160" s="468"/>
      <c r="VT160" s="468"/>
      <c r="VU160" s="468"/>
      <c r="VV160" s="468"/>
      <c r="VW160" s="468"/>
      <c r="VX160" s="468"/>
      <c r="VY160" s="468"/>
      <c r="VZ160" s="468"/>
      <c r="WA160" s="468"/>
      <c r="WB160" s="468"/>
      <c r="WC160" s="468"/>
      <c r="WD160" s="468"/>
      <c r="WE160" s="468"/>
      <c r="WF160" s="468"/>
      <c r="WG160" s="468"/>
      <c r="WH160" s="468"/>
      <c r="WI160" s="468"/>
      <c r="WJ160" s="468"/>
      <c r="WK160" s="468"/>
      <c r="WL160" s="468"/>
      <c r="WM160" s="468"/>
      <c r="WN160" s="468"/>
      <c r="WO160" s="468"/>
      <c r="WP160" s="468"/>
      <c r="WQ160" s="468"/>
      <c r="WR160" s="468"/>
      <c r="WS160" s="468"/>
      <c r="WT160" s="468"/>
      <c r="WU160" s="468"/>
      <c r="WV160" s="468"/>
      <c r="WW160" s="468"/>
      <c r="WX160" s="468"/>
      <c r="WY160" s="468"/>
      <c r="WZ160" s="468"/>
      <c r="XA160" s="468"/>
      <c r="XB160" s="468"/>
      <c r="XC160" s="468"/>
      <c r="XD160" s="468"/>
      <c r="XE160" s="468"/>
      <c r="XF160" s="468"/>
      <c r="XG160" s="468"/>
      <c r="XH160" s="468"/>
      <c r="XI160" s="468"/>
      <c r="XJ160" s="468"/>
      <c r="XK160" s="468"/>
      <c r="XL160" s="468"/>
      <c r="XM160" s="468"/>
      <c r="XN160" s="468"/>
      <c r="XO160" s="468"/>
      <c r="XP160" s="468"/>
      <c r="XQ160" s="468"/>
      <c r="XR160" s="468"/>
      <c r="XS160" s="468"/>
      <c r="XT160" s="468"/>
      <c r="XU160" s="468"/>
      <c r="XV160" s="468"/>
      <c r="XW160" s="468"/>
      <c r="XX160" s="468"/>
      <c r="XY160" s="468"/>
      <c r="XZ160" s="468"/>
      <c r="YA160" s="468"/>
      <c r="YB160" s="468"/>
      <c r="YC160" s="468"/>
      <c r="YD160" s="468"/>
      <c r="YE160" s="468"/>
      <c r="YF160" s="468"/>
      <c r="YG160" s="468"/>
      <c r="YH160" s="468"/>
      <c r="YI160" s="468"/>
      <c r="YJ160" s="468"/>
      <c r="YK160" s="468"/>
      <c r="YL160" s="468"/>
      <c r="YM160" s="468"/>
      <c r="YN160" s="468"/>
      <c r="YO160" s="468"/>
      <c r="YP160" s="468"/>
      <c r="YQ160" s="468"/>
      <c r="YR160" s="468"/>
      <c r="YS160" s="468"/>
      <c r="YT160" s="468"/>
      <c r="YU160" s="468"/>
      <c r="YV160" s="468"/>
      <c r="YW160" s="468"/>
      <c r="YX160" s="468"/>
      <c r="YY160" s="468"/>
      <c r="YZ160" s="468"/>
      <c r="ZA160" s="468"/>
      <c r="ZB160" s="468"/>
      <c r="ZC160" s="468"/>
      <c r="ZD160" s="468"/>
      <c r="ZE160" s="468"/>
      <c r="ZF160" s="468"/>
      <c r="ZG160" s="468"/>
      <c r="ZH160" s="468"/>
      <c r="ZI160" s="468"/>
      <c r="ZJ160" s="468"/>
      <c r="ZK160" s="468"/>
      <c r="ZL160" s="468"/>
      <c r="ZM160" s="468"/>
      <c r="ZN160" s="468"/>
      <c r="ZO160" s="468"/>
      <c r="ZP160" s="468"/>
      <c r="ZQ160" s="468"/>
      <c r="ZR160" s="468"/>
      <c r="ZS160" s="468"/>
      <c r="ZT160" s="468"/>
      <c r="ZU160" s="468"/>
      <c r="ZV160" s="468"/>
      <c r="ZW160" s="468"/>
      <c r="ZX160" s="468"/>
      <c r="ZY160" s="468"/>
      <c r="ZZ160" s="468"/>
      <c r="AAA160" s="468"/>
      <c r="AAB160" s="468"/>
      <c r="AAC160" s="468"/>
      <c r="AAD160" s="468"/>
      <c r="AAE160" s="468"/>
      <c r="AAF160" s="468"/>
      <c r="AAG160" s="468"/>
      <c r="AAH160" s="468"/>
      <c r="AAI160" s="468"/>
      <c r="AAJ160" s="468"/>
      <c r="AAK160" s="468"/>
      <c r="AAL160" s="468"/>
      <c r="AAM160" s="468"/>
      <c r="AAN160" s="468"/>
      <c r="AAO160" s="468"/>
      <c r="AAP160" s="468"/>
      <c r="AAQ160" s="468"/>
      <c r="AAR160" s="468"/>
      <c r="AAS160" s="468"/>
      <c r="AAT160" s="468"/>
      <c r="AAU160" s="468"/>
      <c r="AAV160" s="468"/>
      <c r="AAW160" s="468"/>
      <c r="AAX160" s="468"/>
      <c r="AAY160" s="468"/>
      <c r="AAZ160" s="468"/>
      <c r="ABA160" s="468"/>
      <c r="ABB160" s="468"/>
      <c r="ABC160" s="468"/>
      <c r="ABD160" s="468"/>
      <c r="ABE160" s="468"/>
      <c r="ABF160" s="468"/>
      <c r="ABG160" s="468"/>
      <c r="ABH160" s="468"/>
      <c r="ABI160" s="468"/>
      <c r="ABJ160" s="468"/>
      <c r="ABK160" s="468"/>
      <c r="ABL160" s="468"/>
      <c r="ABM160" s="468"/>
      <c r="ABN160" s="468"/>
      <c r="ABO160" s="468"/>
      <c r="ABP160" s="468"/>
      <c r="ABQ160" s="468"/>
      <c r="ABR160" s="468"/>
      <c r="ABS160" s="468"/>
      <c r="ABT160" s="468"/>
      <c r="ABU160" s="468"/>
      <c r="ABV160" s="468"/>
      <c r="ABW160" s="468"/>
      <c r="ABX160" s="468"/>
      <c r="ABY160" s="468"/>
      <c r="ABZ160" s="468"/>
      <c r="ACA160" s="468"/>
      <c r="ACB160" s="468"/>
      <c r="ACC160" s="468"/>
      <c r="ACD160" s="468"/>
      <c r="ACE160" s="468"/>
      <c r="ACF160" s="468"/>
      <c r="ACG160" s="468"/>
      <c r="ACH160" s="468"/>
      <c r="ACI160" s="468"/>
      <c r="ACJ160" s="468"/>
      <c r="ACK160" s="468"/>
      <c r="ACL160" s="468"/>
      <c r="ACM160" s="468"/>
      <c r="ACN160" s="468"/>
      <c r="ACO160" s="468"/>
      <c r="ACP160" s="468"/>
      <c r="ACQ160" s="468"/>
      <c r="ACR160" s="468"/>
      <c r="ACS160" s="468"/>
      <c r="ACT160" s="468"/>
      <c r="ACU160" s="468"/>
      <c r="ACV160" s="468"/>
      <c r="ACW160" s="468"/>
      <c r="ACX160" s="468"/>
      <c r="ACY160" s="468"/>
      <c r="ACZ160" s="468"/>
      <c r="ADA160" s="468"/>
      <c r="ADB160" s="468"/>
      <c r="ADC160" s="468"/>
      <c r="ADD160" s="468"/>
      <c r="ADE160" s="468"/>
      <c r="ADF160" s="468"/>
      <c r="ADG160" s="468"/>
      <c r="ADH160" s="468"/>
      <c r="ADI160" s="468"/>
      <c r="ADJ160" s="468"/>
      <c r="ADK160" s="468"/>
      <c r="ADL160" s="468"/>
      <c r="ADM160" s="468"/>
      <c r="ADN160" s="468"/>
      <c r="ADO160" s="468"/>
      <c r="ADP160" s="468"/>
      <c r="ADQ160" s="468"/>
      <c r="ADR160" s="468"/>
      <c r="ADS160" s="468"/>
      <c r="ADT160" s="468"/>
      <c r="ADU160" s="468"/>
      <c r="ADV160" s="468"/>
      <c r="ADW160" s="468"/>
      <c r="ADX160" s="468"/>
      <c r="ADY160" s="468"/>
      <c r="ADZ160" s="468"/>
      <c r="AEA160" s="468"/>
      <c r="AEB160" s="468"/>
      <c r="AEC160" s="468"/>
      <c r="AED160" s="468"/>
      <c r="AEE160" s="468"/>
      <c r="AEF160" s="468"/>
      <c r="AEG160" s="468"/>
      <c r="AEH160" s="468"/>
      <c r="AEI160" s="468"/>
      <c r="AEJ160" s="468"/>
      <c r="AEK160" s="468"/>
      <c r="AEL160" s="468"/>
      <c r="AEM160" s="468"/>
      <c r="AEN160" s="468"/>
      <c r="AEO160" s="468"/>
      <c r="AEP160" s="468"/>
      <c r="AEQ160" s="468"/>
      <c r="AER160" s="468"/>
      <c r="AES160" s="468"/>
      <c r="AET160" s="468"/>
      <c r="AEU160" s="468"/>
      <c r="AEV160" s="468"/>
      <c r="AEW160" s="468"/>
      <c r="AEX160" s="468"/>
      <c r="AEY160" s="468"/>
      <c r="AEZ160" s="468"/>
      <c r="AFA160" s="468"/>
      <c r="AFB160" s="468"/>
      <c r="AFC160" s="468"/>
      <c r="AFD160" s="468"/>
      <c r="AFE160" s="468"/>
      <c r="AFF160" s="468"/>
      <c r="AFG160" s="468"/>
      <c r="AFH160" s="468"/>
      <c r="AFI160" s="468"/>
      <c r="AFJ160" s="468"/>
      <c r="AFK160" s="468"/>
      <c r="AFL160" s="468"/>
      <c r="AFM160" s="468"/>
      <c r="AFN160" s="468"/>
      <c r="AFO160" s="468"/>
      <c r="AFP160" s="468"/>
      <c r="AFQ160" s="468"/>
      <c r="AFR160" s="468"/>
      <c r="AFS160" s="468"/>
      <c r="AFT160" s="468"/>
      <c r="AFU160" s="468"/>
      <c r="AFV160" s="468"/>
      <c r="AFW160" s="468"/>
      <c r="AFX160" s="468"/>
      <c r="AFY160" s="468"/>
      <c r="AFZ160" s="468"/>
      <c r="AGA160" s="468"/>
      <c r="AGB160" s="468"/>
      <c r="AGC160" s="468"/>
      <c r="AGD160" s="468"/>
      <c r="AGE160" s="468"/>
      <c r="AGF160" s="468"/>
      <c r="AGG160" s="468"/>
      <c r="AGH160" s="468"/>
      <c r="AGI160" s="468"/>
      <c r="AGJ160" s="468"/>
      <c r="AGK160" s="468"/>
      <c r="AGL160" s="468"/>
      <c r="AGM160" s="468"/>
      <c r="AGN160" s="468"/>
      <c r="AGO160" s="468"/>
      <c r="AGP160" s="468"/>
      <c r="AGQ160" s="468"/>
      <c r="AGR160" s="468"/>
      <c r="AGS160" s="468"/>
      <c r="AGT160" s="468"/>
      <c r="AGU160" s="468"/>
      <c r="AGV160" s="468"/>
      <c r="AGW160" s="468"/>
      <c r="AGX160" s="468"/>
      <c r="AGY160" s="468"/>
      <c r="AGZ160" s="468"/>
      <c r="AHA160" s="468"/>
      <c r="AHB160" s="468"/>
      <c r="AHC160" s="468"/>
      <c r="AHD160" s="468"/>
      <c r="AHE160" s="468"/>
      <c r="AHF160" s="468"/>
      <c r="AHG160" s="468"/>
      <c r="AHH160" s="468"/>
      <c r="AHI160" s="468"/>
      <c r="AHJ160" s="468"/>
      <c r="AHK160" s="468"/>
      <c r="AHL160" s="468"/>
      <c r="AHM160" s="468"/>
      <c r="AHN160" s="468"/>
      <c r="AHO160" s="468"/>
      <c r="AHP160" s="468"/>
      <c r="AHQ160" s="468"/>
      <c r="AHR160" s="468"/>
      <c r="AHS160" s="468"/>
      <c r="AHT160" s="468"/>
      <c r="AHU160" s="468"/>
      <c r="AHV160" s="468"/>
      <c r="AHW160" s="468"/>
      <c r="AHX160" s="468"/>
      <c r="AHY160" s="468"/>
      <c r="AHZ160" s="468"/>
      <c r="AIA160" s="468"/>
      <c r="AIB160" s="468"/>
      <c r="AIC160" s="468"/>
      <c r="AID160" s="468"/>
      <c r="AIE160" s="468"/>
      <c r="AIF160" s="468"/>
      <c r="AIG160" s="468"/>
      <c r="AIH160" s="468"/>
      <c r="AII160" s="468"/>
      <c r="AIJ160" s="468"/>
      <c r="AIK160" s="468"/>
      <c r="AIL160" s="468"/>
      <c r="AIM160" s="468"/>
      <c r="AIN160" s="468"/>
      <c r="AIO160" s="468"/>
      <c r="AIP160" s="468"/>
      <c r="AIQ160" s="468"/>
      <c r="AIR160" s="468"/>
      <c r="AIS160" s="468"/>
      <c r="AIT160" s="468"/>
      <c r="AIU160" s="468"/>
      <c r="AIV160" s="468"/>
      <c r="AIW160" s="468"/>
      <c r="AIX160" s="468"/>
      <c r="AIY160" s="468"/>
      <c r="AIZ160" s="468"/>
      <c r="AJA160" s="468"/>
      <c r="AJB160" s="468"/>
      <c r="AJC160" s="468"/>
      <c r="AJD160" s="468"/>
      <c r="AJE160" s="468"/>
      <c r="AJF160" s="468"/>
      <c r="AJG160" s="468"/>
      <c r="AJH160" s="468"/>
      <c r="AJI160" s="468"/>
      <c r="AJJ160" s="468"/>
      <c r="AJK160" s="468"/>
      <c r="AJL160" s="468"/>
      <c r="AJM160" s="468"/>
      <c r="AJN160" s="468"/>
      <c r="AJO160" s="468"/>
      <c r="AJP160" s="468"/>
      <c r="AJQ160" s="468"/>
      <c r="AJR160" s="468"/>
      <c r="AJS160" s="468"/>
      <c r="AJT160" s="468"/>
      <c r="AJU160" s="468"/>
      <c r="AJV160" s="468"/>
      <c r="AJW160" s="468"/>
      <c r="AJX160" s="468"/>
      <c r="AJY160" s="468"/>
      <c r="AJZ160" s="468"/>
      <c r="AKA160" s="468"/>
      <c r="AKB160" s="468"/>
      <c r="AKC160" s="468"/>
      <c r="AKD160" s="468"/>
      <c r="AKE160" s="468"/>
      <c r="AKF160" s="468"/>
      <c r="AKG160" s="468"/>
      <c r="AKH160" s="468"/>
      <c r="AKI160" s="468"/>
      <c r="AKJ160" s="468"/>
      <c r="AKK160" s="468"/>
      <c r="AKL160" s="468"/>
      <c r="AKM160" s="468"/>
      <c r="AKN160" s="468"/>
      <c r="AKO160" s="468"/>
      <c r="AKP160" s="468"/>
      <c r="AKQ160" s="468"/>
      <c r="AKR160" s="468"/>
      <c r="AKS160" s="468"/>
      <c r="AKT160" s="468"/>
      <c r="AKU160" s="468"/>
      <c r="AKV160" s="468"/>
      <c r="AKW160" s="468"/>
      <c r="AKX160" s="468"/>
      <c r="AKY160" s="468"/>
      <c r="AKZ160" s="468"/>
      <c r="ALA160" s="468"/>
      <c r="ALB160" s="468"/>
      <c r="ALC160" s="468"/>
      <c r="ALD160" s="468"/>
      <c r="ALE160" s="468"/>
      <c r="ALF160" s="468"/>
      <c r="ALG160" s="468"/>
      <c r="ALH160" s="468"/>
      <c r="ALI160" s="468"/>
      <c r="ALJ160" s="468"/>
      <c r="ALK160" s="468"/>
      <c r="ALL160" s="468"/>
      <c r="ALM160" s="468"/>
      <c r="ALN160" s="468"/>
      <c r="ALO160" s="468"/>
      <c r="ALP160" s="468"/>
      <c r="ALQ160" s="468"/>
      <c r="ALR160" s="468"/>
      <c r="ALS160" s="468"/>
      <c r="ALT160" s="468"/>
      <c r="ALU160" s="468"/>
      <c r="ALV160" s="468"/>
      <c r="ALW160" s="468"/>
      <c r="ALX160" s="468"/>
      <c r="ALY160" s="468"/>
      <c r="ALZ160" s="468"/>
      <c r="AMA160" s="468"/>
      <c r="AMB160" s="468"/>
      <c r="AMC160" s="468"/>
      <c r="AMD160" s="468"/>
      <c r="AME160" s="468"/>
      <c r="AMF160" s="468"/>
      <c r="AMG160" s="468"/>
      <c r="AMH160" s="468"/>
      <c r="AMI160" s="468"/>
      <c r="AMJ160" s="468"/>
      <c r="AMK160" s="468"/>
      <c r="AML160" s="468"/>
      <c r="AMM160" s="468"/>
      <c r="AMN160" s="468"/>
      <c r="AMO160" s="468"/>
      <c r="AMP160" s="468"/>
      <c r="AMQ160" s="468"/>
      <c r="AMR160" s="468"/>
      <c r="AMS160" s="468"/>
      <c r="AMT160" s="468"/>
      <c r="AMU160" s="468"/>
      <c r="AMV160" s="468"/>
      <c r="AMW160" s="468"/>
      <c r="AMX160" s="468"/>
      <c r="AMY160" s="468"/>
      <c r="AMZ160" s="468"/>
      <c r="ANA160" s="468"/>
      <c r="ANB160" s="468"/>
      <c r="ANC160" s="468"/>
      <c r="AND160" s="468"/>
      <c r="ANE160" s="468"/>
      <c r="ANF160" s="468"/>
      <c r="ANG160" s="468"/>
      <c r="ANH160" s="468"/>
      <c r="ANI160" s="468"/>
      <c r="ANJ160" s="468"/>
      <c r="ANK160" s="468"/>
      <c r="ANL160" s="468"/>
      <c r="ANM160" s="468"/>
      <c r="ANN160" s="468"/>
      <c r="ANO160" s="468"/>
      <c r="ANP160" s="468"/>
      <c r="ANQ160" s="468"/>
      <c r="ANR160" s="468"/>
      <c r="ANS160" s="468"/>
      <c r="ANT160" s="468"/>
      <c r="ANU160" s="468"/>
      <c r="ANV160" s="468"/>
      <c r="ANW160" s="468"/>
      <c r="ANX160" s="468"/>
      <c r="ANY160" s="468"/>
      <c r="ANZ160" s="468"/>
      <c r="AOA160" s="468"/>
      <c r="AOB160" s="468"/>
      <c r="AOC160" s="468"/>
      <c r="AOD160" s="468"/>
      <c r="AOE160" s="468"/>
      <c r="AOF160" s="468"/>
      <c r="AOG160" s="468"/>
      <c r="AOH160" s="468"/>
      <c r="AOI160" s="468"/>
      <c r="AOJ160" s="468"/>
      <c r="AOK160" s="468"/>
      <c r="AOL160" s="468"/>
      <c r="AOM160" s="468"/>
      <c r="AON160" s="468"/>
      <c r="AOO160" s="468"/>
      <c r="AOP160" s="468"/>
      <c r="AOQ160" s="468"/>
      <c r="AOR160" s="468"/>
      <c r="AOS160" s="468"/>
      <c r="AOT160" s="468"/>
      <c r="AOU160" s="468"/>
      <c r="AOV160" s="468"/>
      <c r="AOW160" s="468"/>
      <c r="AOX160" s="468"/>
      <c r="AOY160" s="468"/>
      <c r="AOZ160" s="468"/>
      <c r="APA160" s="468"/>
      <c r="APB160" s="468"/>
      <c r="APC160" s="468"/>
      <c r="APD160" s="468"/>
      <c r="APE160" s="468"/>
      <c r="APF160" s="468"/>
      <c r="APG160" s="468"/>
      <c r="APH160" s="468"/>
      <c r="API160" s="468"/>
      <c r="APJ160" s="468"/>
      <c r="APK160" s="468"/>
      <c r="APL160" s="468"/>
      <c r="APM160" s="468"/>
      <c r="APN160" s="468"/>
      <c r="APO160" s="468"/>
      <c r="APP160" s="468"/>
      <c r="APQ160" s="468"/>
      <c r="APR160" s="468"/>
      <c r="APS160" s="468"/>
      <c r="APT160" s="468"/>
      <c r="APU160" s="468"/>
      <c r="APV160" s="468"/>
      <c r="APW160" s="468"/>
      <c r="APX160" s="468"/>
      <c r="APY160" s="468"/>
      <c r="APZ160" s="468"/>
      <c r="AQA160" s="468"/>
      <c r="AQB160" s="468"/>
      <c r="AQC160" s="468"/>
      <c r="AQD160" s="468"/>
      <c r="AQE160" s="468"/>
      <c r="AQF160" s="468"/>
      <c r="AQG160" s="468"/>
      <c r="AQH160" s="468"/>
      <c r="AQI160" s="468"/>
      <c r="AQJ160" s="468"/>
      <c r="AQK160" s="468"/>
      <c r="AQL160" s="468"/>
      <c r="AQM160" s="468"/>
      <c r="AQN160" s="468"/>
      <c r="AQO160" s="468"/>
      <c r="AQP160" s="468"/>
      <c r="AQQ160" s="468"/>
      <c r="AQR160" s="468"/>
      <c r="AQS160" s="468"/>
      <c r="AQT160" s="468"/>
      <c r="AQU160" s="468"/>
      <c r="AQV160" s="468"/>
      <c r="AQW160" s="468"/>
      <c r="AQX160" s="468"/>
      <c r="AQY160" s="468"/>
      <c r="AQZ160" s="468"/>
      <c r="ARA160" s="468"/>
      <c r="ARB160" s="468"/>
      <c r="ARC160" s="468"/>
      <c r="ARD160" s="468"/>
      <c r="ARE160" s="468"/>
      <c r="ARF160" s="468"/>
      <c r="ARG160" s="468"/>
      <c r="ARH160" s="468"/>
      <c r="ARI160" s="468"/>
      <c r="ARJ160" s="468"/>
      <c r="ARK160" s="468"/>
      <c r="ARL160" s="468"/>
      <c r="ARM160" s="468"/>
      <c r="ARN160" s="468"/>
      <c r="ARO160" s="468"/>
      <c r="ARP160" s="468"/>
      <c r="ARQ160" s="468"/>
      <c r="ARR160" s="468"/>
      <c r="ARS160" s="468"/>
      <c r="ART160" s="468"/>
      <c r="ARU160" s="468"/>
      <c r="ARV160" s="468"/>
      <c r="ARW160" s="468"/>
      <c r="ARX160" s="468"/>
      <c r="ARY160" s="468"/>
      <c r="ARZ160" s="468"/>
      <c r="ASA160" s="468"/>
      <c r="ASB160" s="468"/>
      <c r="ASC160" s="468"/>
      <c r="ASD160" s="468"/>
      <c r="ASE160" s="468"/>
      <c r="ASF160" s="468"/>
      <c r="ASG160" s="468"/>
      <c r="ASH160" s="468"/>
      <c r="ASI160" s="468"/>
      <c r="ASJ160" s="468"/>
      <c r="ASK160" s="468"/>
      <c r="ASL160" s="468"/>
      <c r="ASM160" s="468"/>
      <c r="ASN160" s="468"/>
      <c r="ASO160" s="468"/>
      <c r="ASP160" s="468"/>
      <c r="ASQ160" s="468"/>
      <c r="ASR160" s="468"/>
      <c r="ASS160" s="468"/>
      <c r="AST160" s="468"/>
      <c r="ASU160" s="468"/>
      <c r="ASV160" s="468"/>
      <c r="ASW160" s="468"/>
      <c r="ASX160" s="468"/>
      <c r="ASY160" s="468"/>
      <c r="ASZ160" s="468"/>
      <c r="ATA160" s="468"/>
      <c r="ATB160" s="468"/>
      <c r="ATC160" s="468"/>
      <c r="ATD160" s="468"/>
      <c r="ATE160" s="468"/>
      <c r="ATF160" s="468"/>
      <c r="ATG160" s="468"/>
      <c r="ATH160" s="468"/>
      <c r="ATI160" s="468"/>
      <c r="ATJ160" s="468"/>
      <c r="ATK160" s="468"/>
      <c r="ATL160" s="468"/>
      <c r="ATM160" s="468"/>
      <c r="ATN160" s="468"/>
      <c r="ATO160" s="468"/>
      <c r="ATP160" s="468"/>
      <c r="ATQ160" s="468"/>
      <c r="ATR160" s="468"/>
      <c r="ATS160" s="468"/>
      <c r="ATT160" s="468"/>
      <c r="ATU160" s="468"/>
      <c r="ATV160" s="468"/>
      <c r="ATW160" s="468"/>
      <c r="ATX160" s="468"/>
      <c r="ATY160" s="468"/>
      <c r="ATZ160" s="468"/>
      <c r="AUA160" s="468"/>
      <c r="AUB160" s="468"/>
      <c r="AUC160" s="468"/>
      <c r="AUD160" s="468"/>
      <c r="AUE160" s="468"/>
      <c r="AUF160" s="468"/>
      <c r="AUG160" s="468"/>
      <c r="AUH160" s="468"/>
      <c r="AUI160" s="468"/>
      <c r="AUJ160" s="468"/>
      <c r="AUK160" s="468"/>
      <c r="AUL160" s="468"/>
      <c r="AUM160" s="468"/>
      <c r="AUN160" s="468"/>
      <c r="AUO160" s="468"/>
      <c r="AUP160" s="468"/>
      <c r="AUQ160" s="468"/>
      <c r="AUR160" s="468"/>
      <c r="AUS160" s="468"/>
      <c r="AUT160" s="468"/>
      <c r="AUU160" s="468"/>
      <c r="AUV160" s="468"/>
      <c r="AUW160" s="468"/>
      <c r="AUX160" s="468"/>
      <c r="AUY160" s="468"/>
      <c r="AUZ160" s="468"/>
      <c r="AVA160" s="468"/>
      <c r="AVB160" s="468"/>
      <c r="AVC160" s="468"/>
      <c r="AVD160" s="468"/>
      <c r="AVE160" s="468"/>
      <c r="AVF160" s="468"/>
      <c r="AVG160" s="468"/>
      <c r="AVH160" s="468"/>
      <c r="AVI160" s="468"/>
      <c r="AVJ160" s="468"/>
      <c r="AVK160" s="468"/>
      <c r="AVL160" s="468"/>
      <c r="AVM160" s="468"/>
      <c r="AVN160" s="468"/>
      <c r="AVO160" s="468"/>
      <c r="AVP160" s="468"/>
      <c r="AVQ160" s="468"/>
      <c r="AVR160" s="468"/>
      <c r="AVS160" s="468"/>
      <c r="AVT160" s="468"/>
      <c r="AVU160" s="468"/>
      <c r="AVV160" s="468"/>
      <c r="AVW160" s="468"/>
      <c r="AVX160" s="468"/>
      <c r="AVY160" s="468"/>
      <c r="AVZ160" s="468"/>
      <c r="AWA160" s="468"/>
      <c r="AWB160" s="468"/>
      <c r="AWC160" s="468"/>
      <c r="AWD160" s="468"/>
      <c r="AWE160" s="468"/>
      <c r="AWF160" s="468"/>
      <c r="AWG160" s="468"/>
      <c r="AWH160" s="468"/>
      <c r="AWI160" s="468"/>
      <c r="AWJ160" s="468"/>
      <c r="AWK160" s="468"/>
      <c r="AWL160" s="468"/>
      <c r="AWM160" s="468"/>
      <c r="AWN160" s="468"/>
      <c r="AWO160" s="468"/>
      <c r="AWP160" s="468"/>
      <c r="AWQ160" s="468"/>
      <c r="AWR160" s="468"/>
      <c r="AWS160" s="468"/>
      <c r="AWT160" s="468"/>
      <c r="AWU160" s="468"/>
      <c r="AWV160" s="468"/>
      <c r="AWW160" s="468"/>
      <c r="AWX160" s="468"/>
      <c r="AWY160" s="468"/>
      <c r="AWZ160" s="468"/>
      <c r="AXA160" s="468"/>
      <c r="AXB160" s="468"/>
      <c r="AXC160" s="468"/>
      <c r="AXD160" s="468"/>
      <c r="AXE160" s="468"/>
      <c r="AXF160" s="468"/>
      <c r="AXG160" s="468"/>
      <c r="AXH160" s="468"/>
      <c r="AXI160" s="468"/>
      <c r="AXJ160" s="468"/>
      <c r="AXK160" s="468"/>
      <c r="AXL160" s="468"/>
      <c r="AXM160" s="468"/>
      <c r="AXN160" s="468"/>
      <c r="AXO160" s="468"/>
      <c r="AXP160" s="468"/>
      <c r="AXQ160" s="468"/>
      <c r="AXR160" s="468"/>
      <c r="AXS160" s="468"/>
      <c r="AXT160" s="468"/>
      <c r="AXU160" s="468"/>
      <c r="AXV160" s="468"/>
      <c r="AXW160" s="468"/>
      <c r="AXX160" s="468"/>
      <c r="AXY160" s="468"/>
      <c r="AXZ160" s="468"/>
      <c r="AYA160" s="468"/>
      <c r="AYB160" s="468"/>
      <c r="AYC160" s="468"/>
      <c r="AYD160" s="468"/>
      <c r="AYE160" s="468"/>
      <c r="AYF160" s="468"/>
      <c r="AYG160" s="468"/>
      <c r="AYH160" s="468"/>
      <c r="AYI160" s="468"/>
      <c r="AYJ160" s="468"/>
      <c r="AYK160" s="468"/>
      <c r="AYL160" s="468"/>
      <c r="AYM160" s="468"/>
      <c r="AYN160" s="468"/>
      <c r="AYO160" s="468"/>
      <c r="AYP160" s="468"/>
      <c r="AYQ160" s="468"/>
      <c r="AYR160" s="468"/>
      <c r="AYS160" s="468"/>
      <c r="AYT160" s="468"/>
      <c r="AYU160" s="468"/>
      <c r="AYV160" s="468"/>
      <c r="AYW160" s="468"/>
      <c r="AYX160" s="468"/>
      <c r="AYY160" s="468"/>
      <c r="AYZ160" s="468"/>
      <c r="AZA160" s="468"/>
      <c r="AZB160" s="468"/>
      <c r="AZC160" s="468"/>
      <c r="AZD160" s="468"/>
      <c r="AZE160" s="468"/>
      <c r="AZF160" s="468"/>
      <c r="AZG160" s="468"/>
      <c r="AZH160" s="468"/>
      <c r="AZI160" s="468"/>
      <c r="AZJ160" s="468"/>
      <c r="AZK160" s="468"/>
      <c r="AZL160" s="468"/>
      <c r="AZM160" s="468"/>
      <c r="AZN160" s="468"/>
      <c r="AZO160" s="468"/>
      <c r="AZP160" s="468"/>
      <c r="AZQ160" s="468"/>
      <c r="AZR160" s="468"/>
      <c r="AZS160" s="468"/>
      <c r="AZT160" s="468"/>
      <c r="AZU160" s="468"/>
      <c r="AZV160" s="468"/>
      <c r="AZW160" s="468"/>
      <c r="AZX160" s="468"/>
      <c r="AZY160" s="468"/>
      <c r="AZZ160" s="468"/>
      <c r="BAA160" s="468"/>
      <c r="BAB160" s="468"/>
      <c r="BAC160" s="468"/>
      <c r="BAD160" s="468"/>
      <c r="BAE160" s="468"/>
      <c r="BAF160" s="468"/>
      <c r="BAG160" s="468"/>
      <c r="BAH160" s="468"/>
      <c r="BAI160" s="468"/>
      <c r="BAJ160" s="468"/>
      <c r="BAK160" s="468"/>
      <c r="BAL160" s="468"/>
      <c r="BAM160" s="468"/>
      <c r="BAN160" s="468"/>
      <c r="BAO160" s="468"/>
      <c r="BAP160" s="468"/>
      <c r="BAQ160" s="468"/>
      <c r="BAR160" s="468"/>
      <c r="BAS160" s="468"/>
      <c r="BAT160" s="468"/>
      <c r="BAU160" s="468"/>
      <c r="BAV160" s="468"/>
      <c r="BAW160" s="468"/>
      <c r="BAX160" s="468"/>
      <c r="BAY160" s="468"/>
      <c r="BAZ160" s="468"/>
      <c r="BBA160" s="468"/>
      <c r="BBB160" s="468"/>
      <c r="BBC160" s="468"/>
      <c r="BBD160" s="468"/>
      <c r="BBE160" s="468"/>
      <c r="BBF160" s="468"/>
      <c r="BBG160" s="468"/>
      <c r="BBH160" s="468"/>
      <c r="BBI160" s="468"/>
      <c r="BBJ160" s="468"/>
      <c r="BBK160" s="468"/>
      <c r="BBL160" s="468"/>
      <c r="BBM160" s="468"/>
      <c r="BBN160" s="468"/>
      <c r="BBO160" s="468"/>
      <c r="BBP160" s="468"/>
      <c r="BBQ160" s="468"/>
      <c r="BBR160" s="468"/>
      <c r="BBS160" s="468"/>
      <c r="BBT160" s="468"/>
      <c r="BBU160" s="468"/>
      <c r="BBV160" s="468"/>
      <c r="BBW160" s="468"/>
      <c r="BBX160" s="468"/>
      <c r="BBY160" s="468"/>
      <c r="BBZ160" s="468"/>
      <c r="BCA160" s="468"/>
      <c r="BCB160" s="468"/>
      <c r="BCC160" s="468"/>
      <c r="BCD160" s="468"/>
      <c r="BCE160" s="468"/>
      <c r="BCF160" s="468"/>
      <c r="BCG160" s="468"/>
      <c r="BCH160" s="468"/>
      <c r="BCI160" s="468"/>
      <c r="BCJ160" s="468"/>
      <c r="BCK160" s="468"/>
      <c r="BCL160" s="468"/>
      <c r="BCM160" s="468"/>
      <c r="BCN160" s="468"/>
      <c r="BCO160" s="468"/>
      <c r="BCP160" s="468"/>
      <c r="BCQ160" s="468"/>
      <c r="BCR160" s="468"/>
      <c r="BCS160" s="468"/>
      <c r="BCT160" s="468"/>
      <c r="BCU160" s="468"/>
      <c r="BCV160" s="468"/>
      <c r="BCW160" s="468"/>
      <c r="BCX160" s="468"/>
      <c r="BCY160" s="468"/>
      <c r="BCZ160" s="468"/>
      <c r="BDA160" s="468"/>
      <c r="BDB160" s="468"/>
      <c r="BDC160" s="468"/>
      <c r="BDD160" s="468"/>
      <c r="BDE160" s="468"/>
      <c r="BDF160" s="468"/>
      <c r="BDG160" s="468"/>
      <c r="BDH160" s="468"/>
      <c r="BDI160" s="468"/>
      <c r="BDJ160" s="468"/>
      <c r="BDK160" s="468"/>
      <c r="BDL160" s="468"/>
      <c r="BDM160" s="468"/>
      <c r="BDN160" s="468"/>
      <c r="BDO160" s="468"/>
      <c r="BDP160" s="468"/>
      <c r="BDQ160" s="468"/>
      <c r="BDR160" s="468"/>
      <c r="BDS160" s="468"/>
      <c r="BDT160" s="468"/>
      <c r="BDU160" s="468"/>
      <c r="BDV160" s="468"/>
      <c r="BDW160" s="468"/>
      <c r="BDX160" s="468"/>
      <c r="BDY160" s="468"/>
      <c r="BDZ160" s="468"/>
      <c r="BEA160" s="468"/>
      <c r="BEB160" s="468"/>
      <c r="BEC160" s="468"/>
      <c r="BED160" s="468"/>
      <c r="BEE160" s="468"/>
      <c r="BEF160" s="468"/>
      <c r="BEG160" s="468"/>
      <c r="BEH160" s="468"/>
      <c r="BEI160" s="468"/>
      <c r="BEJ160" s="468"/>
      <c r="BEK160" s="468"/>
      <c r="BEL160" s="468"/>
      <c r="BEM160" s="468"/>
      <c r="BEN160" s="468"/>
      <c r="BEO160" s="468"/>
      <c r="BEP160" s="468"/>
      <c r="BEQ160" s="468"/>
      <c r="BER160" s="468"/>
      <c r="BES160" s="468"/>
      <c r="BET160" s="468"/>
      <c r="BEU160" s="468"/>
      <c r="BEV160" s="468"/>
      <c r="BEW160" s="468"/>
      <c r="BEX160" s="468"/>
      <c r="BEY160" s="468"/>
      <c r="BEZ160" s="468"/>
      <c r="BFA160" s="468"/>
      <c r="BFB160" s="468"/>
      <c r="BFC160" s="468"/>
      <c r="BFD160" s="468"/>
      <c r="BFE160" s="468"/>
      <c r="BFF160" s="468"/>
      <c r="BFG160" s="468"/>
      <c r="BFH160" s="468"/>
      <c r="BFI160" s="468"/>
      <c r="BFJ160" s="468"/>
      <c r="BFK160" s="468"/>
      <c r="BFL160" s="468"/>
      <c r="BFM160" s="468"/>
      <c r="BFN160" s="468"/>
      <c r="BFO160" s="468"/>
      <c r="BFP160" s="468"/>
      <c r="BFQ160" s="468"/>
      <c r="BFR160" s="468"/>
      <c r="BFS160" s="468"/>
      <c r="BFT160" s="468"/>
      <c r="BFU160" s="468"/>
      <c r="BFV160" s="468"/>
      <c r="BFW160" s="468"/>
      <c r="BFX160" s="468"/>
      <c r="BFY160" s="468"/>
      <c r="BFZ160" s="468"/>
      <c r="BGA160" s="468"/>
      <c r="BGB160" s="468"/>
      <c r="BGC160" s="468"/>
      <c r="BGD160" s="468"/>
      <c r="BGE160" s="468"/>
      <c r="BGF160" s="468"/>
      <c r="BGG160" s="468"/>
      <c r="BGH160" s="468"/>
      <c r="BGI160" s="468"/>
      <c r="BGJ160" s="468"/>
      <c r="BGK160" s="468"/>
      <c r="BGL160" s="468"/>
      <c r="BGM160" s="468"/>
      <c r="BGN160" s="468"/>
      <c r="BGO160" s="468"/>
      <c r="BGP160" s="468"/>
      <c r="BGQ160" s="468"/>
      <c r="BGR160" s="468"/>
      <c r="BGS160" s="468"/>
      <c r="BGT160" s="468"/>
      <c r="BGU160" s="468"/>
      <c r="BGV160" s="468"/>
      <c r="BGW160" s="468"/>
      <c r="BGX160" s="468"/>
      <c r="BGY160" s="468"/>
      <c r="BGZ160" s="468"/>
      <c r="BHA160" s="468"/>
      <c r="BHB160" s="468"/>
      <c r="BHC160" s="468"/>
      <c r="BHD160" s="468"/>
      <c r="BHE160" s="468"/>
      <c r="BHF160" s="468"/>
      <c r="BHG160" s="468"/>
      <c r="BHH160" s="468"/>
      <c r="BHI160" s="468"/>
      <c r="BHJ160" s="468"/>
      <c r="BHK160" s="468"/>
      <c r="BHL160" s="468"/>
      <c r="BHM160" s="468"/>
      <c r="BHN160" s="468"/>
      <c r="BHO160" s="468"/>
      <c r="BHP160" s="468"/>
      <c r="BHQ160" s="468"/>
      <c r="BHR160" s="468"/>
      <c r="BHS160" s="468"/>
      <c r="BHT160" s="468"/>
      <c r="BHU160" s="468"/>
      <c r="BHV160" s="468"/>
      <c r="BHW160" s="468"/>
      <c r="BHX160" s="468"/>
      <c r="BHY160" s="468"/>
      <c r="BHZ160" s="468"/>
      <c r="BIA160" s="468"/>
      <c r="BIB160" s="468"/>
      <c r="BIC160" s="468"/>
      <c r="BID160" s="468"/>
      <c r="BIE160" s="468"/>
      <c r="BIF160" s="468"/>
      <c r="BIG160" s="468"/>
      <c r="BIH160" s="468"/>
      <c r="BII160" s="468"/>
      <c r="BIJ160" s="468"/>
      <c r="BIK160" s="468"/>
      <c r="BIL160" s="468"/>
      <c r="BIM160" s="468"/>
      <c r="BIN160" s="468"/>
      <c r="BIO160" s="468"/>
      <c r="BIP160" s="468"/>
      <c r="BIQ160" s="468"/>
      <c r="BIR160" s="468"/>
      <c r="BIS160" s="468"/>
      <c r="BIT160" s="468"/>
      <c r="BIU160" s="468"/>
      <c r="BIV160" s="468"/>
      <c r="BIW160" s="468"/>
      <c r="BIX160" s="468"/>
      <c r="BIY160" s="468"/>
      <c r="BIZ160" s="468"/>
      <c r="BJA160" s="468"/>
      <c r="BJB160" s="468"/>
      <c r="BJC160" s="468"/>
      <c r="BJD160" s="468"/>
      <c r="BJE160" s="468"/>
      <c r="BJF160" s="468"/>
      <c r="BJG160" s="468"/>
      <c r="BJH160" s="468"/>
      <c r="BJI160" s="468"/>
      <c r="BJJ160" s="468"/>
      <c r="BJK160" s="468"/>
      <c r="BJL160" s="468"/>
      <c r="BJM160" s="468"/>
      <c r="BJN160" s="468"/>
      <c r="BJO160" s="468"/>
      <c r="BJP160" s="468"/>
      <c r="BJQ160" s="468"/>
      <c r="BJR160" s="468"/>
      <c r="BJS160" s="468"/>
      <c r="BJT160" s="468"/>
      <c r="BJU160" s="468"/>
      <c r="BJV160" s="468"/>
      <c r="BJW160" s="468"/>
      <c r="BJX160" s="468"/>
      <c r="BJY160" s="468"/>
      <c r="BJZ160" s="468"/>
      <c r="BKA160" s="468"/>
      <c r="BKB160" s="468"/>
      <c r="BKC160" s="468"/>
      <c r="BKD160" s="468"/>
      <c r="BKE160" s="468"/>
      <c r="BKF160" s="468"/>
      <c r="BKG160" s="468"/>
      <c r="BKH160" s="468"/>
      <c r="BKI160" s="468"/>
      <c r="BKJ160" s="468"/>
      <c r="BKK160" s="468"/>
      <c r="BKL160" s="468"/>
      <c r="BKM160" s="468"/>
      <c r="BKN160" s="468"/>
      <c r="BKO160" s="468"/>
      <c r="BKP160" s="468"/>
      <c r="BKQ160" s="468"/>
      <c r="BKR160" s="468"/>
      <c r="BKS160" s="468"/>
      <c r="BKT160" s="468"/>
      <c r="BKU160" s="468"/>
      <c r="BKV160" s="468"/>
      <c r="BKW160" s="468"/>
      <c r="BKX160" s="468"/>
      <c r="BKY160" s="468"/>
      <c r="BKZ160" s="468"/>
      <c r="BLA160" s="468"/>
      <c r="BLB160" s="468"/>
      <c r="BLC160" s="468"/>
      <c r="BLD160" s="468"/>
      <c r="BLE160" s="468"/>
      <c r="BLF160" s="468"/>
      <c r="BLG160" s="468"/>
      <c r="BLH160" s="468"/>
      <c r="BLI160" s="468"/>
      <c r="BLJ160" s="468"/>
      <c r="BLK160" s="468"/>
      <c r="BLL160" s="468"/>
      <c r="BLM160" s="468"/>
      <c r="BLN160" s="468"/>
      <c r="BLO160" s="468"/>
      <c r="BLP160" s="468"/>
      <c r="BLQ160" s="468"/>
      <c r="BLR160" s="468"/>
      <c r="BLS160" s="468"/>
      <c r="BLT160" s="468"/>
      <c r="BLU160" s="468"/>
      <c r="BLV160" s="468"/>
      <c r="BLW160" s="468"/>
      <c r="BLX160" s="468"/>
      <c r="BLY160" s="468"/>
      <c r="BLZ160" s="468"/>
      <c r="BMA160" s="468"/>
      <c r="BMB160" s="468"/>
      <c r="BMC160" s="468"/>
      <c r="BMD160" s="468"/>
      <c r="BME160" s="468"/>
      <c r="BMF160" s="468"/>
      <c r="BMG160" s="468"/>
      <c r="BMH160" s="468"/>
      <c r="BMI160" s="468"/>
      <c r="BMJ160" s="468"/>
      <c r="BMK160" s="468"/>
      <c r="BML160" s="468"/>
      <c r="BMM160" s="468"/>
      <c r="BMN160" s="468"/>
      <c r="BMO160" s="468"/>
      <c r="BMP160" s="468"/>
      <c r="BMQ160" s="468"/>
      <c r="BMR160" s="468"/>
      <c r="BMS160" s="468"/>
      <c r="BMT160" s="468"/>
      <c r="BMU160" s="468"/>
      <c r="BMV160" s="468"/>
      <c r="BMW160" s="468"/>
      <c r="BMX160" s="468"/>
      <c r="BMY160" s="468"/>
      <c r="BMZ160" s="468"/>
      <c r="BNA160" s="468"/>
      <c r="BNB160" s="468"/>
      <c r="BNC160" s="468"/>
      <c r="BND160" s="468"/>
      <c r="BNE160" s="468"/>
      <c r="BNF160" s="468"/>
      <c r="BNG160" s="468"/>
      <c r="BNH160" s="468"/>
      <c r="BNI160" s="468"/>
      <c r="BNJ160" s="468"/>
      <c r="BNK160" s="468"/>
      <c r="BNL160" s="468"/>
      <c r="BNM160" s="468"/>
      <c r="BNN160" s="468"/>
      <c r="BNO160" s="468"/>
      <c r="BNP160" s="468"/>
      <c r="BNQ160" s="468"/>
      <c r="BNR160" s="468"/>
      <c r="BNS160" s="468"/>
      <c r="BNT160" s="468"/>
      <c r="BNU160" s="468"/>
      <c r="BNV160" s="468"/>
      <c r="BNW160" s="468"/>
      <c r="BNX160" s="468"/>
      <c r="BNY160" s="468"/>
      <c r="BNZ160" s="468"/>
      <c r="BOA160" s="468"/>
      <c r="BOB160" s="468"/>
      <c r="BOC160" s="468"/>
      <c r="BOD160" s="468"/>
      <c r="BOE160" s="468"/>
      <c r="BOF160" s="468"/>
      <c r="BOG160" s="468"/>
      <c r="BOH160" s="468"/>
      <c r="BOI160" s="468"/>
      <c r="BOJ160" s="468"/>
      <c r="BOK160" s="468"/>
      <c r="BOL160" s="468"/>
      <c r="BOM160" s="468"/>
      <c r="BON160" s="468"/>
      <c r="BOO160" s="468"/>
      <c r="BOP160" s="468"/>
      <c r="BOQ160" s="468"/>
      <c r="BOR160" s="468"/>
      <c r="BOS160" s="468"/>
      <c r="BOT160" s="468"/>
      <c r="BOU160" s="468"/>
      <c r="BOV160" s="468"/>
      <c r="BOW160" s="468"/>
      <c r="BOX160" s="468"/>
      <c r="BOY160" s="468"/>
      <c r="BOZ160" s="468"/>
      <c r="BPA160" s="468"/>
      <c r="BPB160" s="468"/>
      <c r="BPC160" s="468"/>
      <c r="BPD160" s="468"/>
      <c r="BPE160" s="468"/>
      <c r="BPF160" s="468"/>
      <c r="BPG160" s="468"/>
      <c r="BPH160" s="468"/>
      <c r="BPI160" s="468"/>
      <c r="BPJ160" s="468"/>
      <c r="BPK160" s="468"/>
      <c r="BPL160" s="468"/>
      <c r="BPM160" s="468"/>
      <c r="BPN160" s="468"/>
      <c r="BPO160" s="468"/>
      <c r="BPP160" s="468"/>
      <c r="BPQ160" s="468"/>
      <c r="BPR160" s="468"/>
      <c r="BPS160" s="468"/>
      <c r="BPT160" s="468"/>
      <c r="BPU160" s="468"/>
      <c r="BPV160" s="468"/>
      <c r="BPW160" s="468"/>
      <c r="BPX160" s="468"/>
      <c r="BPY160" s="468"/>
      <c r="BPZ160" s="468"/>
      <c r="BQA160" s="468"/>
      <c r="BQB160" s="468"/>
      <c r="BQC160" s="468"/>
      <c r="BQD160" s="468"/>
      <c r="BQE160" s="468"/>
      <c r="BQF160" s="468"/>
      <c r="BQG160" s="468"/>
      <c r="BQH160" s="468"/>
      <c r="BQI160" s="468"/>
      <c r="BQJ160" s="468"/>
      <c r="BQK160" s="468"/>
      <c r="BQL160" s="468"/>
      <c r="BQM160" s="468"/>
      <c r="BQN160" s="468"/>
      <c r="BQO160" s="468"/>
      <c r="BQP160" s="468"/>
      <c r="BQQ160" s="468"/>
      <c r="BQR160" s="468"/>
      <c r="BQS160" s="468"/>
      <c r="BQT160" s="468"/>
      <c r="BQU160" s="468"/>
      <c r="BQV160" s="468"/>
      <c r="BQW160" s="468"/>
      <c r="BQX160" s="468"/>
      <c r="BQY160" s="468"/>
      <c r="BQZ160" s="468"/>
      <c r="BRA160" s="468"/>
      <c r="BRB160" s="468"/>
      <c r="BRC160" s="468"/>
      <c r="BRD160" s="468"/>
      <c r="BRE160" s="468"/>
      <c r="BRF160" s="468"/>
      <c r="BRG160" s="468"/>
      <c r="BRH160" s="468"/>
      <c r="BRI160" s="468"/>
      <c r="BRJ160" s="468"/>
      <c r="BRK160" s="468"/>
      <c r="BRL160" s="468"/>
      <c r="BRM160" s="468"/>
      <c r="BRN160" s="468"/>
      <c r="BRO160" s="468"/>
      <c r="BRP160" s="468"/>
      <c r="BRQ160" s="468"/>
      <c r="BRR160" s="468"/>
      <c r="BRS160" s="468"/>
      <c r="BRT160" s="468"/>
      <c r="BRU160" s="468"/>
      <c r="BRV160" s="468"/>
      <c r="BRW160" s="468"/>
      <c r="BRX160" s="468"/>
      <c r="BRY160" s="468"/>
      <c r="BRZ160" s="468"/>
      <c r="BSA160" s="468"/>
      <c r="BSB160" s="468"/>
      <c r="BSC160" s="468"/>
      <c r="BSD160" s="468"/>
      <c r="BSE160" s="468"/>
      <c r="BSF160" s="468"/>
      <c r="BSG160" s="468"/>
      <c r="BSH160" s="468"/>
      <c r="BSI160" s="468"/>
      <c r="BSJ160" s="468"/>
      <c r="BSK160" s="468"/>
      <c r="BSL160" s="468"/>
      <c r="BSM160" s="468"/>
      <c r="BSN160" s="468"/>
      <c r="BSO160" s="468"/>
      <c r="BSP160" s="468"/>
      <c r="BSQ160" s="468"/>
      <c r="BSR160" s="468"/>
      <c r="BSS160" s="468"/>
      <c r="BST160" s="468"/>
      <c r="BSU160" s="468"/>
      <c r="BSV160" s="468"/>
      <c r="BSW160" s="468"/>
      <c r="BSX160" s="468"/>
      <c r="BSY160" s="468"/>
      <c r="BSZ160" s="468"/>
      <c r="BTA160" s="468"/>
      <c r="BTB160" s="468"/>
      <c r="BTC160" s="468"/>
      <c r="BTD160" s="468"/>
      <c r="BTE160" s="468"/>
      <c r="BTF160" s="468"/>
      <c r="BTG160" s="468"/>
      <c r="BTH160" s="468"/>
      <c r="BTI160" s="468"/>
      <c r="BTJ160" s="468"/>
      <c r="BTK160" s="468"/>
      <c r="BTL160" s="468"/>
      <c r="BTM160" s="468"/>
      <c r="BTN160" s="468"/>
      <c r="BTO160" s="468"/>
      <c r="BTP160" s="468"/>
      <c r="BTQ160" s="468"/>
      <c r="BTR160" s="468"/>
      <c r="BTS160" s="468"/>
      <c r="BTT160" s="468"/>
      <c r="BTU160" s="468"/>
      <c r="BTV160" s="468"/>
      <c r="BTW160" s="468"/>
      <c r="BTX160" s="468"/>
      <c r="BTY160" s="468"/>
      <c r="BTZ160" s="468"/>
      <c r="BUA160" s="468"/>
      <c r="BUB160" s="468"/>
      <c r="BUC160" s="468"/>
      <c r="BUD160" s="468"/>
      <c r="BUE160" s="468"/>
      <c r="BUF160" s="468"/>
      <c r="BUG160" s="468"/>
      <c r="BUH160" s="468"/>
      <c r="BUI160" s="468"/>
      <c r="BUJ160" s="468"/>
      <c r="BUK160" s="468"/>
      <c r="BUL160" s="468"/>
      <c r="BUM160" s="468"/>
      <c r="BUN160" s="468"/>
      <c r="BUO160" s="468"/>
      <c r="BUP160" s="468"/>
      <c r="BUQ160" s="468"/>
      <c r="BUR160" s="468"/>
      <c r="BUS160" s="468"/>
      <c r="BUT160" s="468"/>
      <c r="BUU160" s="468"/>
      <c r="BUV160" s="468"/>
      <c r="BUW160" s="468"/>
      <c r="BUX160" s="468"/>
      <c r="BUY160" s="468"/>
      <c r="BUZ160" s="468"/>
      <c r="BVA160" s="468"/>
      <c r="BVB160" s="468"/>
      <c r="BVC160" s="468"/>
      <c r="BVD160" s="468"/>
      <c r="BVE160" s="468"/>
      <c r="BVF160" s="468"/>
      <c r="BVG160" s="468"/>
      <c r="BVH160" s="468"/>
      <c r="BVI160" s="468"/>
      <c r="BVJ160" s="468"/>
      <c r="BVK160" s="468"/>
      <c r="BVL160" s="468"/>
      <c r="BVM160" s="468"/>
      <c r="BVN160" s="468"/>
      <c r="BVO160" s="468"/>
      <c r="BVP160" s="468"/>
      <c r="BVQ160" s="468"/>
      <c r="BVR160" s="468"/>
      <c r="BVS160" s="468"/>
      <c r="BVT160" s="468"/>
      <c r="BVU160" s="468"/>
      <c r="BVV160" s="468"/>
      <c r="BVW160" s="468"/>
      <c r="BVX160" s="468"/>
      <c r="BVY160" s="468"/>
      <c r="BVZ160" s="468"/>
      <c r="BWA160" s="468"/>
      <c r="BWB160" s="468"/>
      <c r="BWC160" s="468"/>
      <c r="BWD160" s="468"/>
      <c r="BWE160" s="468"/>
      <c r="BWF160" s="468"/>
      <c r="BWG160" s="468"/>
      <c r="BWH160" s="468"/>
      <c r="BWI160" s="468"/>
      <c r="BWJ160" s="468"/>
      <c r="BWK160" s="468"/>
      <c r="BWL160" s="468"/>
      <c r="BWM160" s="468"/>
      <c r="BWN160" s="468"/>
      <c r="BWO160" s="468"/>
      <c r="BWP160" s="468"/>
      <c r="BWQ160" s="468"/>
      <c r="BWR160" s="468"/>
      <c r="BWS160" s="468"/>
      <c r="BWT160" s="468"/>
      <c r="BWU160" s="468"/>
      <c r="BWV160" s="468"/>
      <c r="BWW160" s="468"/>
      <c r="BWX160" s="468"/>
      <c r="BWY160" s="468"/>
      <c r="BWZ160" s="468"/>
      <c r="BXA160" s="468"/>
      <c r="BXB160" s="468"/>
      <c r="BXC160" s="468"/>
      <c r="BXD160" s="468"/>
      <c r="BXE160" s="468"/>
      <c r="BXF160" s="468"/>
      <c r="BXG160" s="468"/>
      <c r="BXH160" s="468"/>
      <c r="BXI160" s="468"/>
      <c r="BXJ160" s="468"/>
      <c r="BXK160" s="468"/>
      <c r="BXL160" s="468"/>
      <c r="BXM160" s="468"/>
      <c r="BXN160" s="468"/>
      <c r="BXO160" s="468"/>
      <c r="BXP160" s="468"/>
      <c r="BXQ160" s="468"/>
      <c r="BXR160" s="468"/>
      <c r="BXS160" s="468"/>
      <c r="BXT160" s="468"/>
      <c r="BXU160" s="468"/>
      <c r="BXV160" s="468"/>
      <c r="BXW160" s="468"/>
      <c r="BXX160" s="468"/>
      <c r="BXY160" s="468"/>
      <c r="BXZ160" s="468"/>
      <c r="BYA160" s="468"/>
      <c r="BYB160" s="468"/>
      <c r="BYC160" s="468"/>
      <c r="BYD160" s="468"/>
      <c r="BYE160" s="468"/>
      <c r="BYF160" s="468"/>
      <c r="BYG160" s="468"/>
      <c r="BYH160" s="468"/>
      <c r="BYI160" s="468"/>
      <c r="BYJ160" s="468"/>
      <c r="BYK160" s="468"/>
      <c r="BYL160" s="468"/>
      <c r="BYM160" s="468"/>
      <c r="BYN160" s="468"/>
      <c r="BYO160" s="468"/>
      <c r="BYP160" s="468"/>
      <c r="BYQ160" s="468"/>
      <c r="BYR160" s="468"/>
      <c r="BYS160" s="468"/>
      <c r="BYT160" s="468"/>
      <c r="BYU160" s="468"/>
      <c r="BYV160" s="468"/>
      <c r="BYW160" s="468"/>
      <c r="BYX160" s="468"/>
      <c r="BYY160" s="468"/>
      <c r="BYZ160" s="468"/>
      <c r="BZA160" s="468"/>
      <c r="BZB160" s="468"/>
      <c r="BZC160" s="468"/>
      <c r="BZD160" s="468"/>
      <c r="BZE160" s="468"/>
      <c r="BZF160" s="468"/>
      <c r="BZG160" s="468"/>
      <c r="BZH160" s="468"/>
      <c r="BZI160" s="468"/>
      <c r="BZJ160" s="468"/>
      <c r="BZK160" s="468"/>
      <c r="BZL160" s="468"/>
      <c r="BZM160" s="468"/>
      <c r="BZN160" s="468"/>
      <c r="BZO160" s="468"/>
      <c r="BZP160" s="468"/>
      <c r="BZQ160" s="468"/>
      <c r="BZR160" s="468"/>
      <c r="BZS160" s="468"/>
      <c r="BZT160" s="468"/>
      <c r="BZU160" s="468"/>
      <c r="BZV160" s="468"/>
      <c r="BZW160" s="468"/>
      <c r="BZX160" s="468"/>
      <c r="BZY160" s="468"/>
      <c r="BZZ160" s="468"/>
      <c r="CAA160" s="468"/>
      <c r="CAB160" s="468"/>
      <c r="CAC160" s="468"/>
      <c r="CAD160" s="468"/>
      <c r="CAE160" s="468"/>
      <c r="CAF160" s="468"/>
      <c r="CAG160" s="468"/>
      <c r="CAH160" s="468"/>
      <c r="CAI160" s="468"/>
      <c r="CAJ160" s="468"/>
      <c r="CAK160" s="468"/>
      <c r="CAL160" s="468"/>
      <c r="CAM160" s="468"/>
      <c r="CAN160" s="468"/>
      <c r="CAO160" s="468"/>
      <c r="CAP160" s="468"/>
      <c r="CAQ160" s="468"/>
      <c r="CAR160" s="468"/>
      <c r="CAS160" s="468"/>
      <c r="CAT160" s="468"/>
      <c r="CAU160" s="468"/>
      <c r="CAV160" s="468"/>
      <c r="CAW160" s="468"/>
      <c r="CAX160" s="468"/>
      <c r="CAY160" s="468"/>
      <c r="CAZ160" s="468"/>
      <c r="CBA160" s="468"/>
      <c r="CBB160" s="468"/>
      <c r="CBC160" s="468"/>
      <c r="CBD160" s="468"/>
      <c r="CBE160" s="468"/>
      <c r="CBF160" s="468"/>
      <c r="CBG160" s="468"/>
      <c r="CBH160" s="468"/>
      <c r="CBI160" s="468"/>
      <c r="CBJ160" s="468"/>
      <c r="CBK160" s="468"/>
      <c r="CBL160" s="468"/>
      <c r="CBM160" s="468"/>
      <c r="CBN160" s="468"/>
      <c r="CBO160" s="468"/>
      <c r="CBP160" s="468"/>
      <c r="CBQ160" s="468"/>
      <c r="CBR160" s="468"/>
      <c r="CBS160" s="468"/>
      <c r="CBT160" s="468"/>
      <c r="CBU160" s="468"/>
      <c r="CBV160" s="468"/>
      <c r="CBW160" s="468"/>
      <c r="CBX160" s="468"/>
      <c r="CBY160" s="468"/>
      <c r="CBZ160" s="468"/>
      <c r="CCA160" s="468"/>
      <c r="CCB160" s="468"/>
      <c r="CCC160" s="468"/>
      <c r="CCD160" s="468"/>
      <c r="CCE160" s="468"/>
      <c r="CCF160" s="468"/>
      <c r="CCG160" s="468"/>
      <c r="CCH160" s="468"/>
      <c r="CCI160" s="468"/>
      <c r="CCJ160" s="468"/>
      <c r="CCK160" s="468"/>
      <c r="CCL160" s="468"/>
      <c r="CCM160" s="468"/>
      <c r="CCN160" s="468"/>
      <c r="CCO160" s="468"/>
      <c r="CCP160" s="468"/>
      <c r="CCQ160" s="468"/>
      <c r="CCR160" s="468"/>
      <c r="CCS160" s="468"/>
      <c r="CCT160" s="468"/>
      <c r="CCU160" s="468"/>
      <c r="CCV160" s="468"/>
      <c r="CCW160" s="468"/>
      <c r="CCX160" s="468"/>
      <c r="CCY160" s="468"/>
      <c r="CCZ160" s="468"/>
      <c r="CDA160" s="468"/>
      <c r="CDB160" s="468"/>
      <c r="CDC160" s="468"/>
      <c r="CDD160" s="468"/>
      <c r="CDE160" s="468"/>
      <c r="CDF160" s="468"/>
      <c r="CDG160" s="468"/>
      <c r="CDH160" s="468"/>
      <c r="CDI160" s="468"/>
      <c r="CDJ160" s="468"/>
      <c r="CDK160" s="468"/>
      <c r="CDL160" s="468"/>
      <c r="CDM160" s="468"/>
      <c r="CDN160" s="468"/>
      <c r="CDO160" s="468"/>
      <c r="CDP160" s="468"/>
      <c r="CDQ160" s="468"/>
      <c r="CDR160" s="468"/>
      <c r="CDS160" s="468"/>
      <c r="CDT160" s="468"/>
      <c r="CDU160" s="468"/>
      <c r="CDV160" s="468"/>
      <c r="CDW160" s="468"/>
      <c r="CDX160" s="468"/>
      <c r="CDY160" s="468"/>
      <c r="CDZ160" s="468"/>
      <c r="CEA160" s="468"/>
      <c r="CEB160" s="468"/>
      <c r="CEC160" s="468"/>
      <c r="CED160" s="468"/>
      <c r="CEE160" s="468"/>
      <c r="CEF160" s="468"/>
      <c r="CEG160" s="468"/>
      <c r="CEH160" s="468"/>
      <c r="CEI160" s="468"/>
      <c r="CEJ160" s="468"/>
      <c r="CEK160" s="468"/>
      <c r="CEL160" s="468"/>
      <c r="CEM160" s="468"/>
      <c r="CEN160" s="468"/>
      <c r="CEO160" s="468"/>
      <c r="CEP160" s="468"/>
      <c r="CEQ160" s="468"/>
      <c r="CER160" s="468"/>
      <c r="CES160" s="468"/>
      <c r="CET160" s="468"/>
      <c r="CEU160" s="468"/>
      <c r="CEV160" s="468"/>
      <c r="CEW160" s="468"/>
      <c r="CEX160" s="468"/>
      <c r="CEY160" s="468"/>
      <c r="CEZ160" s="468"/>
      <c r="CFA160" s="468"/>
      <c r="CFB160" s="468"/>
      <c r="CFC160" s="468"/>
      <c r="CFD160" s="468"/>
      <c r="CFE160" s="468"/>
      <c r="CFF160" s="468"/>
      <c r="CFG160" s="468"/>
      <c r="CFH160" s="468"/>
      <c r="CFI160" s="468"/>
      <c r="CFJ160" s="468"/>
      <c r="CFK160" s="468"/>
      <c r="CFL160" s="468"/>
      <c r="CFM160" s="468"/>
      <c r="CFN160" s="468"/>
      <c r="CFO160" s="468"/>
      <c r="CFP160" s="468"/>
      <c r="CFQ160" s="468"/>
      <c r="CFR160" s="468"/>
      <c r="CFS160" s="468"/>
      <c r="CFT160" s="468"/>
      <c r="CFU160" s="468"/>
      <c r="CFV160" s="468"/>
      <c r="CFW160" s="468"/>
      <c r="CFX160" s="468"/>
      <c r="CFY160" s="468"/>
      <c r="CFZ160" s="468"/>
      <c r="CGA160" s="468"/>
      <c r="CGB160" s="468"/>
      <c r="CGC160" s="468"/>
      <c r="CGD160" s="468"/>
      <c r="CGE160" s="468"/>
      <c r="CGF160" s="468"/>
      <c r="CGG160" s="468"/>
      <c r="CGH160" s="468"/>
      <c r="CGI160" s="468"/>
      <c r="CGJ160" s="468"/>
      <c r="CGK160" s="468"/>
      <c r="CGL160" s="468"/>
      <c r="CGM160" s="468"/>
      <c r="CGN160" s="468"/>
      <c r="CGO160" s="468"/>
      <c r="CGP160" s="468"/>
      <c r="CGQ160" s="468"/>
      <c r="CGR160" s="468"/>
      <c r="CGS160" s="468"/>
      <c r="CGT160" s="468"/>
      <c r="CGU160" s="468"/>
      <c r="CGV160" s="468"/>
      <c r="CGW160" s="468"/>
      <c r="CGX160" s="468"/>
      <c r="CGY160" s="468"/>
      <c r="CGZ160" s="468"/>
      <c r="CHA160" s="468"/>
      <c r="CHB160" s="468"/>
      <c r="CHC160" s="468"/>
      <c r="CHD160" s="468"/>
      <c r="CHE160" s="468"/>
      <c r="CHF160" s="468"/>
      <c r="CHG160" s="468"/>
      <c r="CHH160" s="468"/>
      <c r="CHI160" s="468"/>
      <c r="CHJ160" s="468"/>
      <c r="CHK160" s="468"/>
      <c r="CHL160" s="468"/>
      <c r="CHM160" s="468"/>
      <c r="CHN160" s="468"/>
      <c r="CHO160" s="468"/>
      <c r="CHP160" s="468"/>
      <c r="CHQ160" s="468"/>
      <c r="CHR160" s="468"/>
      <c r="CHS160" s="468"/>
      <c r="CHT160" s="468"/>
      <c r="CHU160" s="468"/>
      <c r="CHV160" s="468"/>
      <c r="CHW160" s="468"/>
      <c r="CHX160" s="468"/>
      <c r="CHY160" s="468"/>
      <c r="CHZ160" s="468"/>
      <c r="CIA160" s="468"/>
      <c r="CIB160" s="468"/>
      <c r="CIC160" s="468"/>
      <c r="CID160" s="468"/>
      <c r="CIE160" s="468"/>
      <c r="CIF160" s="468"/>
      <c r="CIG160" s="468"/>
      <c r="CIH160" s="468"/>
      <c r="CII160" s="468"/>
      <c r="CIJ160" s="468"/>
      <c r="CIK160" s="468"/>
      <c r="CIL160" s="468"/>
      <c r="CIM160" s="468"/>
      <c r="CIN160" s="468"/>
      <c r="CIO160" s="468"/>
      <c r="CIP160" s="468"/>
      <c r="CIQ160" s="468"/>
      <c r="CIR160" s="468"/>
      <c r="CIS160" s="468"/>
      <c r="CIT160" s="468"/>
      <c r="CIU160" s="468"/>
      <c r="CIV160" s="468"/>
      <c r="CIW160" s="468"/>
      <c r="CIX160" s="468"/>
      <c r="CIY160" s="468"/>
      <c r="CIZ160" s="468"/>
      <c r="CJA160" s="468"/>
      <c r="CJB160" s="468"/>
      <c r="CJC160" s="468"/>
      <c r="CJD160" s="468"/>
      <c r="CJE160" s="468"/>
      <c r="CJF160" s="468"/>
      <c r="CJG160" s="468"/>
      <c r="CJH160" s="468"/>
      <c r="CJI160" s="468"/>
      <c r="CJJ160" s="468"/>
      <c r="CJK160" s="468"/>
      <c r="CJL160" s="468"/>
      <c r="CJM160" s="468"/>
      <c r="CJN160" s="468"/>
      <c r="CJO160" s="468"/>
      <c r="CJP160" s="468"/>
      <c r="CJQ160" s="468"/>
      <c r="CJR160" s="468"/>
      <c r="CJS160" s="468"/>
      <c r="CJT160" s="468"/>
      <c r="CJU160" s="468"/>
      <c r="CJV160" s="468"/>
      <c r="CJW160" s="468"/>
      <c r="CJX160" s="468"/>
      <c r="CJY160" s="468"/>
      <c r="CJZ160" s="468"/>
      <c r="CKA160" s="468"/>
      <c r="CKB160" s="468"/>
      <c r="CKC160" s="468"/>
      <c r="CKD160" s="468"/>
      <c r="CKE160" s="468"/>
      <c r="CKF160" s="468"/>
      <c r="CKG160" s="468"/>
      <c r="CKH160" s="468"/>
      <c r="CKI160" s="468"/>
      <c r="CKJ160" s="468"/>
      <c r="CKK160" s="468"/>
      <c r="CKL160" s="468"/>
      <c r="CKM160" s="468"/>
      <c r="CKN160" s="468"/>
      <c r="CKO160" s="468"/>
      <c r="CKP160" s="468"/>
      <c r="CKQ160" s="468"/>
      <c r="CKR160" s="468"/>
      <c r="CKS160" s="468"/>
      <c r="CKT160" s="468"/>
      <c r="CKU160" s="468"/>
      <c r="CKV160" s="468"/>
      <c r="CKW160" s="468"/>
      <c r="CKX160" s="468"/>
      <c r="CKY160" s="468"/>
      <c r="CKZ160" s="468"/>
      <c r="CLA160" s="468"/>
      <c r="CLB160" s="468"/>
      <c r="CLC160" s="468"/>
      <c r="CLD160" s="468"/>
      <c r="CLE160" s="468"/>
      <c r="CLF160" s="468"/>
      <c r="CLG160" s="468"/>
      <c r="CLH160" s="468"/>
      <c r="CLI160" s="468"/>
      <c r="CLJ160" s="468"/>
      <c r="CLK160" s="468"/>
      <c r="CLL160" s="468"/>
      <c r="CLM160" s="468"/>
      <c r="CLN160" s="468"/>
      <c r="CLO160" s="468"/>
      <c r="CLP160" s="468"/>
      <c r="CLQ160" s="468"/>
      <c r="CLR160" s="468"/>
      <c r="CLS160" s="468"/>
      <c r="CLT160" s="468"/>
      <c r="CLU160" s="468"/>
      <c r="CLV160" s="468"/>
      <c r="CLW160" s="468"/>
      <c r="CLX160" s="468"/>
      <c r="CLY160" s="468"/>
      <c r="CLZ160" s="468"/>
      <c r="CMA160" s="468"/>
      <c r="CMB160" s="468"/>
      <c r="CMC160" s="468"/>
      <c r="CMD160" s="468"/>
      <c r="CME160" s="468"/>
      <c r="CMF160" s="468"/>
      <c r="CMG160" s="468"/>
      <c r="CMH160" s="468"/>
      <c r="CMI160" s="468"/>
      <c r="CMJ160" s="468"/>
      <c r="CMK160" s="468"/>
      <c r="CML160" s="468"/>
      <c r="CMM160" s="468"/>
      <c r="CMN160" s="468"/>
      <c r="CMO160" s="468"/>
      <c r="CMP160" s="468"/>
      <c r="CMQ160" s="468"/>
      <c r="CMR160" s="468"/>
      <c r="CMS160" s="468"/>
      <c r="CMT160" s="468"/>
      <c r="CMU160" s="468"/>
      <c r="CMV160" s="468"/>
      <c r="CMW160" s="468"/>
      <c r="CMX160" s="468"/>
      <c r="CMY160" s="468"/>
      <c r="CMZ160" s="468"/>
      <c r="CNA160" s="468"/>
      <c r="CNB160" s="468"/>
      <c r="CNC160" s="468"/>
      <c r="CND160" s="468"/>
      <c r="CNE160" s="468"/>
      <c r="CNF160" s="468"/>
      <c r="CNG160" s="468"/>
      <c r="CNH160" s="468"/>
      <c r="CNI160" s="468"/>
      <c r="CNJ160" s="468"/>
      <c r="CNK160" s="468"/>
      <c r="CNL160" s="468"/>
      <c r="CNM160" s="468"/>
      <c r="CNN160" s="468"/>
      <c r="CNO160" s="468"/>
      <c r="CNP160" s="468"/>
      <c r="CNQ160" s="468"/>
      <c r="CNR160" s="468"/>
      <c r="CNS160" s="468"/>
      <c r="CNT160" s="468"/>
      <c r="CNU160" s="468"/>
      <c r="CNV160" s="468"/>
      <c r="CNW160" s="468"/>
      <c r="CNX160" s="468"/>
      <c r="CNY160" s="468"/>
      <c r="CNZ160" s="468"/>
      <c r="COA160" s="468"/>
      <c r="COB160" s="468"/>
      <c r="COC160" s="468"/>
      <c r="COD160" s="468"/>
      <c r="COE160" s="468"/>
      <c r="COF160" s="468"/>
      <c r="COG160" s="468"/>
      <c r="COH160" s="468"/>
      <c r="COI160" s="468"/>
      <c r="COJ160" s="468"/>
      <c r="COK160" s="468"/>
      <c r="COL160" s="468"/>
      <c r="COM160" s="468"/>
      <c r="CON160" s="468"/>
      <c r="COO160" s="468"/>
      <c r="COP160" s="468"/>
      <c r="COQ160" s="468"/>
      <c r="COR160" s="468"/>
      <c r="COS160" s="468"/>
      <c r="COT160" s="468"/>
      <c r="COU160" s="468"/>
      <c r="COV160" s="468"/>
      <c r="COW160" s="468"/>
      <c r="COX160" s="468"/>
      <c r="COY160" s="468"/>
      <c r="COZ160" s="468"/>
      <c r="CPA160" s="468"/>
      <c r="CPB160" s="468"/>
      <c r="CPC160" s="468"/>
      <c r="CPD160" s="468"/>
      <c r="CPE160" s="468"/>
      <c r="CPF160" s="468"/>
      <c r="CPG160" s="468"/>
      <c r="CPH160" s="468"/>
      <c r="CPI160" s="468"/>
      <c r="CPJ160" s="468"/>
      <c r="CPK160" s="468"/>
      <c r="CPL160" s="468"/>
      <c r="CPM160" s="468"/>
      <c r="CPN160" s="468"/>
      <c r="CPO160" s="468"/>
      <c r="CPP160" s="468"/>
      <c r="CPQ160" s="468"/>
      <c r="CPR160" s="468"/>
      <c r="CPS160" s="468"/>
      <c r="CPT160" s="468"/>
      <c r="CPU160" s="468"/>
      <c r="CPV160" s="468"/>
      <c r="CPW160" s="468"/>
      <c r="CPX160" s="468"/>
      <c r="CPY160" s="468"/>
      <c r="CPZ160" s="468"/>
      <c r="CQA160" s="468"/>
      <c r="CQB160" s="468"/>
      <c r="CQC160" s="468"/>
      <c r="CQD160" s="468"/>
      <c r="CQE160" s="468"/>
      <c r="CQF160" s="468"/>
      <c r="CQG160" s="468"/>
      <c r="CQH160" s="468"/>
      <c r="CQI160" s="468"/>
      <c r="CQJ160" s="468"/>
      <c r="CQK160" s="468"/>
      <c r="CQL160" s="468"/>
      <c r="CQM160" s="468"/>
      <c r="CQN160" s="468"/>
      <c r="CQO160" s="468"/>
      <c r="CQP160" s="468"/>
      <c r="CQQ160" s="468"/>
      <c r="CQR160" s="468"/>
      <c r="CQS160" s="468"/>
      <c r="CQT160" s="468"/>
      <c r="CQU160" s="468"/>
      <c r="CQV160" s="468"/>
      <c r="CQW160" s="468"/>
      <c r="CQX160" s="468"/>
      <c r="CQY160" s="468"/>
      <c r="CQZ160" s="468"/>
      <c r="CRA160" s="468"/>
      <c r="CRB160" s="468"/>
      <c r="CRC160" s="468"/>
      <c r="CRD160" s="468"/>
      <c r="CRE160" s="468"/>
      <c r="CRF160" s="468"/>
      <c r="CRG160" s="468"/>
      <c r="CRH160" s="468"/>
      <c r="CRI160" s="468"/>
      <c r="CRJ160" s="468"/>
      <c r="CRK160" s="468"/>
      <c r="CRL160" s="468"/>
      <c r="CRM160" s="468"/>
      <c r="CRN160" s="468"/>
      <c r="CRO160" s="468"/>
      <c r="CRP160" s="468"/>
      <c r="CRQ160" s="468"/>
      <c r="CRR160" s="468"/>
      <c r="CRS160" s="468"/>
      <c r="CRT160" s="468"/>
      <c r="CRU160" s="468"/>
      <c r="CRV160" s="468"/>
      <c r="CRW160" s="468"/>
      <c r="CRX160" s="468"/>
      <c r="CRY160" s="468"/>
      <c r="CRZ160" s="468"/>
      <c r="CSA160" s="468"/>
      <c r="CSB160" s="468"/>
      <c r="CSC160" s="468"/>
      <c r="CSD160" s="468"/>
      <c r="CSE160" s="468"/>
      <c r="CSF160" s="468"/>
      <c r="CSG160" s="468"/>
      <c r="CSH160" s="468"/>
      <c r="CSI160" s="468"/>
      <c r="CSJ160" s="468"/>
      <c r="CSK160" s="468"/>
      <c r="CSL160" s="468"/>
      <c r="CSM160" s="468"/>
      <c r="CSN160" s="468"/>
      <c r="CSO160" s="468"/>
      <c r="CSP160" s="468"/>
      <c r="CSQ160" s="468"/>
      <c r="CSR160" s="468"/>
      <c r="CSS160" s="468"/>
      <c r="CST160" s="468"/>
      <c r="CSU160" s="468"/>
      <c r="CSV160" s="468"/>
      <c r="CSW160" s="468"/>
      <c r="CSX160" s="468"/>
      <c r="CSY160" s="468"/>
      <c r="CSZ160" s="468"/>
      <c r="CTA160" s="468"/>
      <c r="CTB160" s="468"/>
      <c r="CTC160" s="468"/>
      <c r="CTD160" s="468"/>
      <c r="CTE160" s="468"/>
      <c r="CTF160" s="468"/>
      <c r="CTG160" s="468"/>
      <c r="CTH160" s="468"/>
      <c r="CTI160" s="468"/>
      <c r="CTJ160" s="468"/>
      <c r="CTK160" s="468"/>
      <c r="CTL160" s="468"/>
      <c r="CTM160" s="468"/>
      <c r="CTN160" s="468"/>
      <c r="CTO160" s="468"/>
      <c r="CTP160" s="468"/>
      <c r="CTQ160" s="468"/>
      <c r="CTR160" s="468"/>
      <c r="CTS160" s="468"/>
      <c r="CTT160" s="468"/>
      <c r="CTU160" s="468"/>
      <c r="CTV160" s="468"/>
      <c r="CTW160" s="468"/>
      <c r="CTX160" s="468"/>
      <c r="CTY160" s="468"/>
      <c r="CTZ160" s="468"/>
      <c r="CUA160" s="468"/>
      <c r="CUB160" s="468"/>
      <c r="CUC160" s="468"/>
      <c r="CUD160" s="468"/>
      <c r="CUE160" s="468"/>
      <c r="CUF160" s="468"/>
      <c r="CUG160" s="468"/>
      <c r="CUH160" s="468"/>
      <c r="CUI160" s="468"/>
      <c r="CUJ160" s="468"/>
      <c r="CUK160" s="468"/>
      <c r="CUL160" s="468"/>
      <c r="CUM160" s="468"/>
      <c r="CUN160" s="468"/>
      <c r="CUO160" s="468"/>
      <c r="CUP160" s="468"/>
      <c r="CUQ160" s="468"/>
      <c r="CUR160" s="468"/>
      <c r="CUS160" s="468"/>
      <c r="CUT160" s="468"/>
      <c r="CUU160" s="468"/>
      <c r="CUV160" s="468"/>
      <c r="CUW160" s="468"/>
      <c r="CUX160" s="468"/>
      <c r="CUY160" s="468"/>
      <c r="CUZ160" s="468"/>
      <c r="CVA160" s="468"/>
      <c r="CVB160" s="468"/>
      <c r="CVC160" s="468"/>
      <c r="CVD160" s="468"/>
      <c r="CVE160" s="468"/>
      <c r="CVF160" s="468"/>
      <c r="CVG160" s="468"/>
      <c r="CVH160" s="468"/>
      <c r="CVI160" s="468"/>
      <c r="CVJ160" s="468"/>
      <c r="CVK160" s="468"/>
      <c r="CVL160" s="468"/>
      <c r="CVM160" s="468"/>
      <c r="CVN160" s="468"/>
      <c r="CVO160" s="468"/>
      <c r="CVP160" s="468"/>
      <c r="CVQ160" s="468"/>
      <c r="CVR160" s="468"/>
      <c r="CVS160" s="468"/>
      <c r="CVT160" s="468"/>
      <c r="CVU160" s="468"/>
      <c r="CVV160" s="468"/>
      <c r="CVW160" s="468"/>
      <c r="CVX160" s="468"/>
      <c r="CVY160" s="468"/>
      <c r="CVZ160" s="468"/>
      <c r="CWA160" s="468"/>
      <c r="CWB160" s="468"/>
      <c r="CWC160" s="468"/>
      <c r="CWD160" s="468"/>
      <c r="CWE160" s="468"/>
      <c r="CWF160" s="468"/>
      <c r="CWG160" s="468"/>
      <c r="CWH160" s="468"/>
      <c r="CWI160" s="468"/>
      <c r="CWJ160" s="468"/>
      <c r="CWK160" s="468"/>
      <c r="CWL160" s="468"/>
      <c r="CWM160" s="468"/>
      <c r="CWN160" s="468"/>
      <c r="CWO160" s="468"/>
      <c r="CWP160" s="468"/>
      <c r="CWQ160" s="468"/>
      <c r="CWR160" s="468"/>
      <c r="CWS160" s="468"/>
      <c r="CWT160" s="468"/>
      <c r="CWU160" s="468"/>
      <c r="CWV160" s="468"/>
      <c r="CWW160" s="468"/>
      <c r="CWX160" s="468"/>
      <c r="CWY160" s="468"/>
      <c r="CWZ160" s="468"/>
      <c r="CXA160" s="468"/>
      <c r="CXB160" s="468"/>
      <c r="CXC160" s="468"/>
      <c r="CXD160" s="468"/>
      <c r="CXE160" s="468"/>
      <c r="CXF160" s="468"/>
      <c r="CXG160" s="468"/>
      <c r="CXH160" s="468"/>
      <c r="CXI160" s="468"/>
      <c r="CXJ160" s="468"/>
      <c r="CXK160" s="468"/>
      <c r="CXL160" s="468"/>
      <c r="CXM160" s="468"/>
      <c r="CXN160" s="468"/>
      <c r="CXO160" s="468"/>
      <c r="CXP160" s="468"/>
      <c r="CXQ160" s="468"/>
      <c r="CXR160" s="468"/>
      <c r="CXS160" s="468"/>
      <c r="CXT160" s="468"/>
      <c r="CXU160" s="468"/>
      <c r="CXV160" s="468"/>
      <c r="CXW160" s="468"/>
      <c r="CXX160" s="468"/>
      <c r="CXY160" s="468"/>
      <c r="CXZ160" s="468"/>
      <c r="CYA160" s="468"/>
      <c r="CYB160" s="468"/>
      <c r="CYC160" s="468"/>
      <c r="CYD160" s="468"/>
      <c r="CYE160" s="468"/>
      <c r="CYF160" s="468"/>
      <c r="CYG160" s="468"/>
      <c r="CYH160" s="468"/>
      <c r="CYI160" s="468"/>
      <c r="CYJ160" s="468"/>
      <c r="CYK160" s="468"/>
      <c r="CYL160" s="468"/>
      <c r="CYM160" s="468"/>
      <c r="CYN160" s="468"/>
      <c r="CYO160" s="468"/>
      <c r="CYP160" s="468"/>
      <c r="CYQ160" s="468"/>
      <c r="CYR160" s="468"/>
      <c r="CYS160" s="468"/>
      <c r="CYT160" s="468"/>
      <c r="CYU160" s="468"/>
      <c r="CYV160" s="468"/>
      <c r="CYW160" s="468"/>
      <c r="CYX160" s="468"/>
      <c r="CYY160" s="468"/>
      <c r="CYZ160" s="468"/>
      <c r="CZA160" s="468"/>
      <c r="CZB160" s="468"/>
      <c r="CZC160" s="468"/>
      <c r="CZD160" s="468"/>
      <c r="CZE160" s="468"/>
      <c r="CZF160" s="468"/>
      <c r="CZG160" s="468"/>
      <c r="CZH160" s="468"/>
      <c r="CZI160" s="468"/>
      <c r="CZJ160" s="468"/>
      <c r="CZK160" s="468"/>
      <c r="CZL160" s="468"/>
      <c r="CZM160" s="468"/>
      <c r="CZN160" s="468"/>
      <c r="CZO160" s="468"/>
      <c r="CZP160" s="468"/>
      <c r="CZQ160" s="468"/>
      <c r="CZR160" s="468"/>
      <c r="CZS160" s="468"/>
      <c r="CZT160" s="468"/>
      <c r="CZU160" s="468"/>
      <c r="CZV160" s="468"/>
      <c r="CZW160" s="468"/>
      <c r="CZX160" s="468"/>
      <c r="CZY160" s="468"/>
      <c r="CZZ160" s="468"/>
      <c r="DAA160" s="468"/>
      <c r="DAB160" s="468"/>
      <c r="DAC160" s="468"/>
      <c r="DAD160" s="468"/>
      <c r="DAE160" s="468"/>
      <c r="DAF160" s="468"/>
      <c r="DAG160" s="468"/>
      <c r="DAH160" s="468"/>
      <c r="DAI160" s="468"/>
      <c r="DAJ160" s="468"/>
      <c r="DAK160" s="468"/>
      <c r="DAL160" s="468"/>
      <c r="DAM160" s="468"/>
      <c r="DAN160" s="468"/>
      <c r="DAO160" s="468"/>
      <c r="DAP160" s="468"/>
      <c r="DAQ160" s="468"/>
      <c r="DAR160" s="468"/>
      <c r="DAS160" s="468"/>
      <c r="DAT160" s="468"/>
      <c r="DAU160" s="468"/>
      <c r="DAV160" s="468"/>
      <c r="DAW160" s="468"/>
      <c r="DAX160" s="468"/>
      <c r="DAY160" s="468"/>
      <c r="DAZ160" s="468"/>
      <c r="DBA160" s="468"/>
      <c r="DBB160" s="468"/>
      <c r="DBC160" s="468"/>
      <c r="DBD160" s="468"/>
      <c r="DBE160" s="468"/>
      <c r="DBF160" s="468"/>
      <c r="DBG160" s="468"/>
      <c r="DBH160" s="468"/>
      <c r="DBI160" s="468"/>
      <c r="DBJ160" s="468"/>
      <c r="DBK160" s="468"/>
      <c r="DBL160" s="468"/>
      <c r="DBM160" s="468"/>
      <c r="DBN160" s="468"/>
      <c r="DBO160" s="468"/>
      <c r="DBP160" s="468"/>
      <c r="DBQ160" s="468"/>
      <c r="DBR160" s="468"/>
      <c r="DBS160" s="468"/>
      <c r="DBT160" s="468"/>
      <c r="DBU160" s="468"/>
      <c r="DBV160" s="468"/>
      <c r="DBW160" s="468"/>
      <c r="DBX160" s="468"/>
      <c r="DBY160" s="468"/>
      <c r="DBZ160" s="468"/>
      <c r="DCA160" s="468"/>
      <c r="DCB160" s="468"/>
      <c r="DCC160" s="468"/>
      <c r="DCD160" s="468"/>
      <c r="DCE160" s="468"/>
      <c r="DCF160" s="468"/>
      <c r="DCG160" s="468"/>
      <c r="DCH160" s="468"/>
      <c r="DCI160" s="468"/>
      <c r="DCJ160" s="468"/>
      <c r="DCK160" s="468"/>
      <c r="DCL160" s="468"/>
      <c r="DCM160" s="468"/>
      <c r="DCN160" s="468"/>
      <c r="DCO160" s="468"/>
      <c r="DCP160" s="468"/>
      <c r="DCQ160" s="468"/>
      <c r="DCR160" s="468"/>
      <c r="DCS160" s="468"/>
      <c r="DCT160" s="468"/>
      <c r="DCU160" s="468"/>
      <c r="DCV160" s="468"/>
      <c r="DCW160" s="468"/>
      <c r="DCX160" s="468"/>
      <c r="DCY160" s="468"/>
      <c r="DCZ160" s="468"/>
      <c r="DDA160" s="468"/>
      <c r="DDB160" s="468"/>
      <c r="DDC160" s="468"/>
      <c r="DDD160" s="468"/>
      <c r="DDE160" s="468"/>
      <c r="DDF160" s="468"/>
      <c r="DDG160" s="468"/>
      <c r="DDH160" s="468"/>
      <c r="DDI160" s="468"/>
      <c r="DDJ160" s="468"/>
      <c r="DDK160" s="468"/>
      <c r="DDL160" s="468"/>
      <c r="DDM160" s="468"/>
      <c r="DDN160" s="468"/>
      <c r="DDO160" s="468"/>
      <c r="DDP160" s="468"/>
      <c r="DDQ160" s="468"/>
      <c r="DDR160" s="468"/>
      <c r="DDS160" s="468"/>
      <c r="DDT160" s="468"/>
      <c r="DDU160" s="468"/>
      <c r="DDV160" s="468"/>
      <c r="DDW160" s="468"/>
      <c r="DDX160" s="468"/>
      <c r="DDY160" s="468"/>
      <c r="DDZ160" s="468"/>
      <c r="DEA160" s="468"/>
      <c r="DEB160" s="468"/>
      <c r="DEC160" s="468"/>
      <c r="DED160" s="468"/>
      <c r="DEE160" s="468"/>
      <c r="DEF160" s="468"/>
      <c r="DEG160" s="468"/>
      <c r="DEH160" s="468"/>
      <c r="DEI160" s="468"/>
      <c r="DEJ160" s="468"/>
      <c r="DEK160" s="468"/>
      <c r="DEL160" s="468"/>
      <c r="DEM160" s="468"/>
      <c r="DEN160" s="468"/>
      <c r="DEO160" s="468"/>
      <c r="DEP160" s="468"/>
      <c r="DEQ160" s="468"/>
      <c r="DER160" s="468"/>
      <c r="DES160" s="468"/>
      <c r="DET160" s="468"/>
      <c r="DEU160" s="468"/>
      <c r="DEV160" s="468"/>
      <c r="DEW160" s="468"/>
      <c r="DEX160" s="468"/>
      <c r="DEY160" s="468"/>
      <c r="DEZ160" s="468"/>
      <c r="DFA160" s="468"/>
      <c r="DFB160" s="468"/>
      <c r="DFC160" s="468"/>
      <c r="DFD160" s="468"/>
      <c r="DFE160" s="468"/>
      <c r="DFF160" s="468"/>
      <c r="DFG160" s="468"/>
      <c r="DFH160" s="468"/>
      <c r="DFI160" s="468"/>
      <c r="DFJ160" s="468"/>
      <c r="DFK160" s="468"/>
      <c r="DFL160" s="468"/>
      <c r="DFM160" s="468"/>
      <c r="DFN160" s="468"/>
      <c r="DFO160" s="468"/>
      <c r="DFP160" s="468"/>
      <c r="DFQ160" s="468"/>
      <c r="DFR160" s="468"/>
      <c r="DFS160" s="468"/>
      <c r="DFT160" s="468"/>
      <c r="DFU160" s="468"/>
      <c r="DFV160" s="468"/>
      <c r="DFW160" s="468"/>
      <c r="DFX160" s="468"/>
      <c r="DFY160" s="468"/>
      <c r="DFZ160" s="468"/>
      <c r="DGA160" s="468"/>
      <c r="DGB160" s="468"/>
      <c r="DGC160" s="468"/>
      <c r="DGD160" s="468"/>
      <c r="DGE160" s="468"/>
      <c r="DGF160" s="468"/>
      <c r="DGG160" s="468"/>
      <c r="DGH160" s="468"/>
      <c r="DGI160" s="468"/>
      <c r="DGJ160" s="468"/>
      <c r="DGK160" s="468"/>
      <c r="DGL160" s="468"/>
      <c r="DGM160" s="468"/>
      <c r="DGN160" s="468"/>
      <c r="DGO160" s="468"/>
      <c r="DGP160" s="468"/>
      <c r="DGQ160" s="468"/>
      <c r="DGR160" s="468"/>
      <c r="DGS160" s="468"/>
      <c r="DGT160" s="468"/>
      <c r="DGU160" s="468"/>
      <c r="DGV160" s="468"/>
      <c r="DGW160" s="468"/>
      <c r="DGX160" s="468"/>
      <c r="DGY160" s="468"/>
      <c r="DGZ160" s="468"/>
      <c r="DHA160" s="468"/>
      <c r="DHB160" s="468"/>
      <c r="DHC160" s="468"/>
      <c r="DHD160" s="468"/>
      <c r="DHE160" s="468"/>
      <c r="DHF160" s="468"/>
      <c r="DHG160" s="468"/>
      <c r="DHH160" s="468"/>
      <c r="DHI160" s="468"/>
      <c r="DHJ160" s="468"/>
      <c r="DHK160" s="468"/>
      <c r="DHL160" s="468"/>
      <c r="DHM160" s="468"/>
      <c r="DHN160" s="468"/>
      <c r="DHO160" s="468"/>
      <c r="DHP160" s="468"/>
      <c r="DHQ160" s="468"/>
      <c r="DHR160" s="468"/>
      <c r="DHS160" s="468"/>
      <c r="DHT160" s="468"/>
      <c r="DHU160" s="468"/>
      <c r="DHV160" s="468"/>
      <c r="DHW160" s="468"/>
      <c r="DHX160" s="468"/>
      <c r="DHY160" s="468"/>
      <c r="DHZ160" s="468"/>
      <c r="DIA160" s="468"/>
      <c r="DIB160" s="468"/>
      <c r="DIC160" s="468"/>
      <c r="DID160" s="468"/>
      <c r="DIE160" s="468"/>
      <c r="DIF160" s="468"/>
      <c r="DIG160" s="468"/>
      <c r="DIH160" s="468"/>
      <c r="DII160" s="468"/>
      <c r="DIJ160" s="468"/>
      <c r="DIK160" s="468"/>
      <c r="DIL160" s="468"/>
      <c r="DIM160" s="468"/>
      <c r="DIN160" s="468"/>
      <c r="DIO160" s="468"/>
      <c r="DIP160" s="468"/>
      <c r="DIQ160" s="468"/>
      <c r="DIR160" s="468"/>
      <c r="DIS160" s="468"/>
      <c r="DIT160" s="468"/>
      <c r="DIU160" s="468"/>
      <c r="DIV160" s="468"/>
      <c r="DIW160" s="468"/>
      <c r="DIX160" s="468"/>
      <c r="DIY160" s="468"/>
      <c r="DIZ160" s="468"/>
      <c r="DJA160" s="468"/>
      <c r="DJB160" s="468"/>
      <c r="DJC160" s="468"/>
      <c r="DJD160" s="468"/>
      <c r="DJE160" s="468"/>
      <c r="DJF160" s="468"/>
      <c r="DJG160" s="468"/>
      <c r="DJH160" s="468"/>
      <c r="DJI160" s="468"/>
      <c r="DJJ160" s="468"/>
      <c r="DJK160" s="468"/>
      <c r="DJL160" s="468"/>
      <c r="DJM160" s="468"/>
      <c r="DJN160" s="468"/>
      <c r="DJO160" s="468"/>
      <c r="DJP160" s="468"/>
      <c r="DJQ160" s="468"/>
      <c r="DJR160" s="468"/>
      <c r="DJS160" s="468"/>
      <c r="DJT160" s="468"/>
      <c r="DJU160" s="468"/>
      <c r="DJV160" s="468"/>
      <c r="DJW160" s="468"/>
      <c r="DJX160" s="468"/>
      <c r="DJY160" s="468"/>
      <c r="DJZ160" s="468"/>
      <c r="DKA160" s="468"/>
      <c r="DKB160" s="468"/>
      <c r="DKC160" s="468"/>
      <c r="DKD160" s="468"/>
      <c r="DKE160" s="468"/>
      <c r="DKF160" s="468"/>
      <c r="DKG160" s="468"/>
      <c r="DKH160" s="468"/>
      <c r="DKI160" s="468"/>
      <c r="DKJ160" s="468"/>
      <c r="DKK160" s="468"/>
      <c r="DKL160" s="468"/>
      <c r="DKM160" s="468"/>
      <c r="DKN160" s="468"/>
      <c r="DKO160" s="468"/>
      <c r="DKP160" s="468"/>
      <c r="DKQ160" s="468"/>
      <c r="DKR160" s="468"/>
      <c r="DKS160" s="468"/>
      <c r="DKT160" s="468"/>
      <c r="DKU160" s="468"/>
      <c r="DKV160" s="468"/>
      <c r="DKW160" s="468"/>
      <c r="DKX160" s="468"/>
      <c r="DKY160" s="468"/>
      <c r="DKZ160" s="468"/>
      <c r="DLA160" s="468"/>
      <c r="DLB160" s="468"/>
      <c r="DLC160" s="468"/>
      <c r="DLD160" s="468"/>
      <c r="DLE160" s="468"/>
      <c r="DLF160" s="468"/>
      <c r="DLG160" s="468"/>
      <c r="DLH160" s="468"/>
      <c r="DLI160" s="468"/>
      <c r="DLJ160" s="468"/>
      <c r="DLK160" s="468"/>
      <c r="DLL160" s="468"/>
      <c r="DLM160" s="468"/>
      <c r="DLN160" s="468"/>
      <c r="DLO160" s="468"/>
      <c r="DLP160" s="468"/>
      <c r="DLQ160" s="468"/>
      <c r="DLR160" s="468"/>
      <c r="DLS160" s="468"/>
      <c r="DLT160" s="468"/>
      <c r="DLU160" s="468"/>
      <c r="DLV160" s="468"/>
      <c r="DLW160" s="468"/>
      <c r="DLX160" s="468"/>
      <c r="DLY160" s="468"/>
      <c r="DLZ160" s="468"/>
      <c r="DMA160" s="468"/>
      <c r="DMB160" s="468"/>
      <c r="DMC160" s="468"/>
      <c r="DMD160" s="468"/>
      <c r="DME160" s="468"/>
      <c r="DMF160" s="468"/>
      <c r="DMG160" s="468"/>
      <c r="DMH160" s="468"/>
      <c r="DMI160" s="468"/>
      <c r="DMJ160" s="468"/>
      <c r="DMK160" s="468"/>
      <c r="DML160" s="468"/>
      <c r="DMM160" s="468"/>
      <c r="DMN160" s="468"/>
      <c r="DMO160" s="468"/>
      <c r="DMP160" s="468"/>
      <c r="DMQ160" s="468"/>
      <c r="DMR160" s="468"/>
      <c r="DMS160" s="468"/>
      <c r="DMT160" s="468"/>
      <c r="DMU160" s="468"/>
      <c r="DMV160" s="468"/>
      <c r="DMW160" s="468"/>
      <c r="DMX160" s="468"/>
      <c r="DMY160" s="468"/>
      <c r="DMZ160" s="468"/>
      <c r="DNA160" s="468"/>
      <c r="DNB160" s="468"/>
      <c r="DNC160" s="468"/>
      <c r="DND160" s="468"/>
      <c r="DNE160" s="468"/>
      <c r="DNF160" s="468"/>
      <c r="DNG160" s="468"/>
      <c r="DNH160" s="468"/>
      <c r="DNI160" s="468"/>
      <c r="DNJ160" s="468"/>
      <c r="DNK160" s="468"/>
      <c r="DNL160" s="468"/>
      <c r="DNM160" s="468"/>
      <c r="DNN160" s="468"/>
      <c r="DNO160" s="468"/>
      <c r="DNP160" s="468"/>
      <c r="DNQ160" s="468"/>
      <c r="DNR160" s="468"/>
      <c r="DNS160" s="468"/>
      <c r="DNT160" s="468"/>
      <c r="DNU160" s="468"/>
      <c r="DNV160" s="468"/>
      <c r="DNW160" s="468"/>
      <c r="DNX160" s="468"/>
      <c r="DNY160" s="468"/>
      <c r="DNZ160" s="468"/>
      <c r="DOA160" s="468"/>
      <c r="DOB160" s="468"/>
      <c r="DOC160" s="468"/>
      <c r="DOD160" s="468"/>
      <c r="DOE160" s="468"/>
      <c r="DOF160" s="468"/>
      <c r="DOG160" s="468"/>
      <c r="DOH160" s="468"/>
      <c r="DOI160" s="468"/>
      <c r="DOJ160" s="468"/>
      <c r="DOK160" s="468"/>
      <c r="DOL160" s="468"/>
      <c r="DOM160" s="468"/>
      <c r="DON160" s="468"/>
      <c r="DOO160" s="468"/>
      <c r="DOP160" s="468"/>
      <c r="DOQ160" s="468"/>
      <c r="DOR160" s="468"/>
      <c r="DOS160" s="468"/>
      <c r="DOT160" s="468"/>
      <c r="DOU160" s="468"/>
      <c r="DOV160" s="468"/>
      <c r="DOW160" s="468"/>
      <c r="DOX160" s="468"/>
      <c r="DOY160" s="468"/>
      <c r="DOZ160" s="468"/>
      <c r="DPA160" s="468"/>
      <c r="DPB160" s="468"/>
      <c r="DPC160" s="468"/>
      <c r="DPD160" s="468"/>
      <c r="DPE160" s="468"/>
      <c r="DPF160" s="468"/>
      <c r="DPG160" s="468"/>
      <c r="DPH160" s="468"/>
      <c r="DPI160" s="468"/>
      <c r="DPJ160" s="468"/>
      <c r="DPK160" s="468"/>
      <c r="DPL160" s="468"/>
      <c r="DPM160" s="468"/>
      <c r="DPN160" s="468"/>
      <c r="DPO160" s="468"/>
      <c r="DPP160" s="468"/>
      <c r="DPQ160" s="468"/>
      <c r="DPR160" s="468"/>
      <c r="DPS160" s="468"/>
      <c r="DPT160" s="468"/>
      <c r="DPU160" s="468"/>
      <c r="DPV160" s="468"/>
      <c r="DPW160" s="468"/>
      <c r="DPX160" s="468"/>
      <c r="DPY160" s="468"/>
      <c r="DPZ160" s="468"/>
      <c r="DQA160" s="468"/>
      <c r="DQB160" s="468"/>
      <c r="DQC160" s="468"/>
      <c r="DQD160" s="468"/>
      <c r="DQE160" s="468"/>
      <c r="DQF160" s="468"/>
      <c r="DQG160" s="468"/>
      <c r="DQH160" s="468"/>
      <c r="DQI160" s="468"/>
      <c r="DQJ160" s="468"/>
      <c r="DQK160" s="468"/>
      <c r="DQL160" s="468"/>
      <c r="DQM160" s="468"/>
      <c r="DQN160" s="468"/>
      <c r="DQO160" s="468"/>
      <c r="DQP160" s="468"/>
      <c r="DQQ160" s="468"/>
      <c r="DQR160" s="468"/>
      <c r="DQS160" s="468"/>
      <c r="DQT160" s="468"/>
      <c r="DQU160" s="468"/>
      <c r="DQV160" s="468"/>
      <c r="DQW160" s="468"/>
      <c r="DQX160" s="468"/>
      <c r="DQY160" s="468"/>
      <c r="DQZ160" s="468"/>
      <c r="DRA160" s="468"/>
      <c r="DRB160" s="468"/>
      <c r="DRC160" s="468"/>
      <c r="DRD160" s="468"/>
      <c r="DRE160" s="468"/>
      <c r="DRF160" s="468"/>
      <c r="DRG160" s="468"/>
      <c r="DRH160" s="468"/>
      <c r="DRI160" s="468"/>
      <c r="DRJ160" s="468"/>
      <c r="DRK160" s="468"/>
      <c r="DRL160" s="468"/>
      <c r="DRM160" s="468"/>
      <c r="DRN160" s="468"/>
      <c r="DRO160" s="468"/>
      <c r="DRP160" s="468"/>
      <c r="DRQ160" s="468"/>
      <c r="DRR160" s="468"/>
      <c r="DRS160" s="468"/>
      <c r="DRT160" s="468"/>
      <c r="DRU160" s="468"/>
      <c r="DRV160" s="468"/>
      <c r="DRW160" s="468"/>
      <c r="DRX160" s="468"/>
      <c r="DRY160" s="468"/>
      <c r="DRZ160" s="468"/>
      <c r="DSA160" s="468"/>
      <c r="DSB160" s="468"/>
      <c r="DSC160" s="468"/>
      <c r="DSD160" s="468"/>
      <c r="DSE160" s="468"/>
      <c r="DSF160" s="468"/>
      <c r="DSG160" s="468"/>
      <c r="DSH160" s="468"/>
      <c r="DSI160" s="468"/>
      <c r="DSJ160" s="468"/>
      <c r="DSK160" s="468"/>
      <c r="DSL160" s="468"/>
      <c r="DSM160" s="468"/>
      <c r="DSN160" s="468"/>
      <c r="DSO160" s="468"/>
      <c r="DSP160" s="468"/>
      <c r="DSQ160" s="468"/>
      <c r="DSR160" s="468"/>
      <c r="DSS160" s="468"/>
      <c r="DST160" s="468"/>
      <c r="DSU160" s="468"/>
      <c r="DSV160" s="468"/>
      <c r="DSW160" s="468"/>
      <c r="DSX160" s="468"/>
      <c r="DSY160" s="468"/>
      <c r="DSZ160" s="468"/>
      <c r="DTA160" s="468"/>
      <c r="DTB160" s="468"/>
      <c r="DTC160" s="468"/>
      <c r="DTD160" s="468"/>
      <c r="DTE160" s="468"/>
      <c r="DTF160" s="468"/>
      <c r="DTG160" s="468"/>
      <c r="DTH160" s="468"/>
      <c r="DTI160" s="468"/>
      <c r="DTJ160" s="468"/>
      <c r="DTK160" s="468"/>
      <c r="DTL160" s="468"/>
      <c r="DTM160" s="468"/>
      <c r="DTN160" s="468"/>
      <c r="DTO160" s="468"/>
      <c r="DTP160" s="468"/>
      <c r="DTQ160" s="468"/>
      <c r="DTR160" s="468"/>
      <c r="DTS160" s="468"/>
      <c r="DTT160" s="468"/>
      <c r="DTU160" s="468"/>
      <c r="DTV160" s="468"/>
      <c r="DTW160" s="468"/>
      <c r="DTX160" s="468"/>
      <c r="DTY160" s="468"/>
      <c r="DTZ160" s="468"/>
      <c r="DUA160" s="468"/>
      <c r="DUB160" s="468"/>
      <c r="DUC160" s="468"/>
      <c r="DUD160" s="468"/>
      <c r="DUE160" s="468"/>
      <c r="DUF160" s="468"/>
      <c r="DUG160" s="468"/>
      <c r="DUH160" s="468"/>
      <c r="DUI160" s="468"/>
      <c r="DUJ160" s="468"/>
      <c r="DUK160" s="468"/>
      <c r="DUL160" s="468"/>
      <c r="DUM160" s="468"/>
      <c r="DUN160" s="468"/>
      <c r="DUO160" s="468"/>
      <c r="DUP160" s="468"/>
      <c r="DUQ160" s="468"/>
      <c r="DUR160" s="468"/>
      <c r="DUS160" s="468"/>
      <c r="DUT160" s="468"/>
      <c r="DUU160" s="468"/>
      <c r="DUV160" s="468"/>
      <c r="DUW160" s="468"/>
      <c r="DUX160" s="468"/>
      <c r="DUY160" s="468"/>
      <c r="DUZ160" s="468"/>
      <c r="DVA160" s="468"/>
      <c r="DVB160" s="468"/>
      <c r="DVC160" s="468"/>
      <c r="DVD160" s="468"/>
      <c r="DVE160" s="468"/>
      <c r="DVF160" s="468"/>
      <c r="DVG160" s="468"/>
      <c r="DVH160" s="468"/>
      <c r="DVI160" s="468"/>
      <c r="DVJ160" s="468"/>
      <c r="DVK160" s="468"/>
      <c r="DVL160" s="468"/>
      <c r="DVM160" s="468"/>
      <c r="DVN160" s="468"/>
      <c r="DVO160" s="468"/>
      <c r="DVP160" s="468"/>
      <c r="DVQ160" s="468"/>
      <c r="DVR160" s="468"/>
      <c r="DVS160" s="468"/>
      <c r="DVT160" s="468"/>
      <c r="DVU160" s="468"/>
      <c r="DVV160" s="468"/>
      <c r="DVW160" s="468"/>
      <c r="DVX160" s="468"/>
      <c r="DVY160" s="468"/>
      <c r="DVZ160" s="468"/>
      <c r="DWA160" s="468"/>
      <c r="DWB160" s="468"/>
      <c r="DWC160" s="468"/>
      <c r="DWD160" s="468"/>
      <c r="DWE160" s="468"/>
      <c r="DWF160" s="468"/>
      <c r="DWG160" s="468"/>
      <c r="DWH160" s="468"/>
      <c r="DWI160" s="468"/>
      <c r="DWJ160" s="468"/>
      <c r="DWK160" s="468"/>
      <c r="DWL160" s="468"/>
      <c r="DWM160" s="468"/>
      <c r="DWN160" s="468"/>
      <c r="DWO160" s="468"/>
      <c r="DWP160" s="468"/>
      <c r="DWQ160" s="468"/>
      <c r="DWR160" s="468"/>
      <c r="DWS160" s="468"/>
      <c r="DWT160" s="468"/>
      <c r="DWU160" s="468"/>
      <c r="DWV160" s="468"/>
      <c r="DWW160" s="468"/>
      <c r="DWX160" s="468"/>
      <c r="DWY160" s="468"/>
      <c r="DWZ160" s="468"/>
      <c r="DXA160" s="468"/>
      <c r="DXB160" s="468"/>
      <c r="DXC160" s="468"/>
      <c r="DXD160" s="468"/>
      <c r="DXE160" s="468"/>
      <c r="DXF160" s="468"/>
      <c r="DXG160" s="468"/>
      <c r="DXH160" s="468"/>
      <c r="DXI160" s="468"/>
      <c r="DXJ160" s="468"/>
      <c r="DXK160" s="468"/>
      <c r="DXL160" s="468"/>
      <c r="DXM160" s="468"/>
      <c r="DXN160" s="468"/>
      <c r="DXO160" s="468"/>
      <c r="DXP160" s="468"/>
      <c r="DXQ160" s="468"/>
      <c r="DXR160" s="468"/>
      <c r="DXS160" s="468"/>
      <c r="DXT160" s="468"/>
      <c r="DXU160" s="468"/>
      <c r="DXV160" s="468"/>
      <c r="DXW160" s="468"/>
      <c r="DXX160" s="468"/>
      <c r="DXY160" s="468"/>
      <c r="DXZ160" s="468"/>
      <c r="DYA160" s="468"/>
      <c r="DYB160" s="468"/>
      <c r="DYC160" s="468"/>
      <c r="DYD160" s="468"/>
      <c r="DYE160" s="468"/>
      <c r="DYF160" s="468"/>
      <c r="DYG160" s="468"/>
      <c r="DYH160" s="468"/>
      <c r="DYI160" s="468"/>
      <c r="DYJ160" s="468"/>
      <c r="DYK160" s="468"/>
      <c r="DYL160" s="468"/>
      <c r="DYM160" s="468"/>
      <c r="DYN160" s="468"/>
      <c r="DYO160" s="468"/>
      <c r="DYP160" s="468"/>
      <c r="DYQ160" s="468"/>
      <c r="DYR160" s="468"/>
      <c r="DYS160" s="468"/>
      <c r="DYT160" s="468"/>
      <c r="DYU160" s="468"/>
      <c r="DYV160" s="468"/>
      <c r="DYW160" s="468"/>
      <c r="DYX160" s="468"/>
      <c r="DYY160" s="468"/>
      <c r="DYZ160" s="468"/>
      <c r="DZA160" s="468"/>
      <c r="DZB160" s="468"/>
      <c r="DZC160" s="468"/>
      <c r="DZD160" s="468"/>
      <c r="DZE160" s="468"/>
      <c r="DZF160" s="468"/>
      <c r="DZG160" s="468"/>
      <c r="DZH160" s="468"/>
      <c r="DZI160" s="468"/>
      <c r="DZJ160" s="468"/>
      <c r="DZK160" s="468"/>
      <c r="DZL160" s="468"/>
      <c r="DZM160" s="468"/>
      <c r="DZN160" s="468"/>
      <c r="DZO160" s="468"/>
      <c r="DZP160" s="468"/>
      <c r="DZQ160" s="468"/>
      <c r="DZR160" s="468"/>
      <c r="DZS160" s="468"/>
      <c r="DZT160" s="468"/>
      <c r="DZU160" s="468"/>
      <c r="DZV160" s="468"/>
      <c r="DZW160" s="468"/>
      <c r="DZX160" s="468"/>
      <c r="DZY160" s="468"/>
      <c r="DZZ160" s="468"/>
      <c r="EAA160" s="468"/>
      <c r="EAB160" s="468"/>
      <c r="EAC160" s="468"/>
      <c r="EAD160" s="468"/>
      <c r="EAE160" s="468"/>
      <c r="EAF160" s="468"/>
      <c r="EAG160" s="468"/>
      <c r="EAH160" s="468"/>
      <c r="EAI160" s="468"/>
      <c r="EAJ160" s="468"/>
      <c r="EAK160" s="468"/>
      <c r="EAL160" s="468"/>
      <c r="EAM160" s="468"/>
      <c r="EAN160" s="468"/>
      <c r="EAO160" s="468"/>
      <c r="EAP160" s="468"/>
      <c r="EAQ160" s="468"/>
      <c r="EAR160" s="468"/>
      <c r="EAS160" s="468"/>
      <c r="EAT160" s="468"/>
      <c r="EAU160" s="468"/>
      <c r="EAV160" s="468"/>
      <c r="EAW160" s="468"/>
      <c r="EAX160" s="468"/>
      <c r="EAY160" s="468"/>
      <c r="EAZ160" s="468"/>
      <c r="EBA160" s="468"/>
      <c r="EBB160" s="468"/>
      <c r="EBC160" s="468"/>
      <c r="EBD160" s="468"/>
      <c r="EBE160" s="468"/>
      <c r="EBF160" s="468"/>
      <c r="EBG160" s="468"/>
      <c r="EBH160" s="468"/>
      <c r="EBI160" s="468"/>
      <c r="EBJ160" s="468"/>
      <c r="EBK160" s="468"/>
      <c r="EBL160" s="468"/>
      <c r="EBM160" s="468"/>
      <c r="EBN160" s="468"/>
      <c r="EBO160" s="468"/>
      <c r="EBP160" s="468"/>
      <c r="EBQ160" s="468"/>
      <c r="EBR160" s="468"/>
      <c r="EBS160" s="468"/>
      <c r="EBT160" s="468"/>
      <c r="EBU160" s="468"/>
      <c r="EBV160" s="468"/>
      <c r="EBW160" s="468"/>
      <c r="EBX160" s="468"/>
      <c r="EBY160" s="468"/>
      <c r="EBZ160" s="468"/>
      <c r="ECA160" s="468"/>
      <c r="ECB160" s="468"/>
      <c r="ECC160" s="468"/>
      <c r="ECD160" s="468"/>
      <c r="ECE160" s="468"/>
      <c r="ECF160" s="468"/>
      <c r="ECG160" s="468"/>
      <c r="ECH160" s="468"/>
      <c r="ECI160" s="468"/>
      <c r="ECJ160" s="468"/>
      <c r="ECK160" s="468"/>
      <c r="ECL160" s="468"/>
      <c r="ECM160" s="468"/>
      <c r="ECN160" s="468"/>
      <c r="ECO160" s="468"/>
      <c r="ECP160" s="468"/>
      <c r="ECQ160" s="468"/>
      <c r="ECR160" s="468"/>
      <c r="ECS160" s="468"/>
      <c r="ECT160" s="468"/>
      <c r="ECU160" s="468"/>
      <c r="ECV160" s="468"/>
      <c r="ECW160" s="468"/>
      <c r="ECX160" s="468"/>
      <c r="ECY160" s="468"/>
      <c r="ECZ160" s="468"/>
      <c r="EDA160" s="468"/>
      <c r="EDB160" s="468"/>
      <c r="EDC160" s="468"/>
      <c r="EDD160" s="468"/>
      <c r="EDE160" s="468"/>
      <c r="EDF160" s="468"/>
      <c r="EDG160" s="468"/>
      <c r="EDH160" s="468"/>
      <c r="EDI160" s="468"/>
      <c r="EDJ160" s="468"/>
      <c r="EDK160" s="468"/>
      <c r="EDL160" s="468"/>
      <c r="EDM160" s="468"/>
      <c r="EDN160" s="468"/>
      <c r="EDO160" s="468"/>
      <c r="EDP160" s="468"/>
      <c r="EDQ160" s="468"/>
      <c r="EDR160" s="468"/>
      <c r="EDS160" s="468"/>
      <c r="EDT160" s="468"/>
      <c r="EDU160" s="468"/>
      <c r="EDV160" s="468"/>
      <c r="EDW160" s="468"/>
      <c r="EDX160" s="468"/>
      <c r="EDY160" s="468"/>
      <c r="EDZ160" s="468"/>
      <c r="EEA160" s="468"/>
      <c r="EEB160" s="468"/>
      <c r="EEC160" s="468"/>
      <c r="EED160" s="468"/>
      <c r="EEE160" s="468"/>
      <c r="EEF160" s="468"/>
      <c r="EEG160" s="468"/>
      <c r="EEH160" s="468"/>
      <c r="EEI160" s="468"/>
      <c r="EEJ160" s="468"/>
      <c r="EEK160" s="468"/>
      <c r="EEL160" s="468"/>
      <c r="EEM160" s="468"/>
      <c r="EEN160" s="468"/>
      <c r="EEO160" s="468"/>
      <c r="EEP160" s="468"/>
      <c r="EEQ160" s="468"/>
      <c r="EER160" s="468"/>
      <c r="EES160" s="468"/>
      <c r="EET160" s="468"/>
      <c r="EEU160" s="468"/>
      <c r="EEV160" s="468"/>
      <c r="EEW160" s="468"/>
      <c r="EEX160" s="468"/>
      <c r="EEY160" s="468"/>
      <c r="EEZ160" s="468"/>
      <c r="EFA160" s="468"/>
      <c r="EFB160" s="468"/>
      <c r="EFC160" s="468"/>
      <c r="EFD160" s="468"/>
      <c r="EFE160" s="468"/>
      <c r="EFF160" s="468"/>
      <c r="EFG160" s="468"/>
      <c r="EFH160" s="468"/>
      <c r="EFI160" s="468"/>
      <c r="EFJ160" s="468"/>
      <c r="EFK160" s="468"/>
      <c r="EFL160" s="468"/>
      <c r="EFM160" s="468"/>
      <c r="EFN160" s="468"/>
      <c r="EFO160" s="468"/>
      <c r="EFP160" s="468"/>
      <c r="EFQ160" s="468"/>
      <c r="EFR160" s="468"/>
      <c r="EFS160" s="468"/>
      <c r="EFT160" s="468"/>
      <c r="EFU160" s="468"/>
      <c r="EFV160" s="468"/>
      <c r="EFW160" s="468"/>
      <c r="EFX160" s="468"/>
      <c r="EFY160" s="468"/>
      <c r="EFZ160" s="468"/>
      <c r="EGA160" s="468"/>
      <c r="EGB160" s="468"/>
      <c r="EGC160" s="468"/>
      <c r="EGD160" s="468"/>
      <c r="EGE160" s="468"/>
      <c r="EGF160" s="468"/>
      <c r="EGG160" s="468"/>
      <c r="EGH160" s="468"/>
      <c r="EGI160" s="468"/>
      <c r="EGJ160" s="468"/>
      <c r="EGK160" s="468"/>
      <c r="EGL160" s="468"/>
      <c r="EGM160" s="468"/>
      <c r="EGN160" s="468"/>
      <c r="EGO160" s="468"/>
      <c r="EGP160" s="468"/>
      <c r="EGQ160" s="468"/>
      <c r="EGR160" s="468"/>
      <c r="EGS160" s="468"/>
      <c r="EGT160" s="468"/>
      <c r="EGU160" s="468"/>
      <c r="EGV160" s="468"/>
      <c r="EGW160" s="468"/>
      <c r="EGX160" s="468"/>
      <c r="EGY160" s="468"/>
      <c r="EGZ160" s="468"/>
      <c r="EHA160" s="468"/>
      <c r="EHB160" s="468"/>
      <c r="EHC160" s="468"/>
      <c r="EHD160" s="468"/>
      <c r="EHE160" s="468"/>
      <c r="EHF160" s="468"/>
      <c r="EHG160" s="468"/>
      <c r="EHH160" s="468"/>
      <c r="EHI160" s="468"/>
      <c r="EHJ160" s="468"/>
      <c r="EHK160" s="468"/>
      <c r="EHL160" s="468"/>
      <c r="EHM160" s="468"/>
      <c r="EHN160" s="468"/>
      <c r="EHO160" s="468"/>
      <c r="EHP160" s="468"/>
      <c r="EHQ160" s="468"/>
      <c r="EHR160" s="468"/>
      <c r="EHS160" s="468"/>
      <c r="EHT160" s="468"/>
      <c r="EHU160" s="468"/>
      <c r="EHV160" s="468"/>
      <c r="EHW160" s="468"/>
      <c r="EHX160" s="468"/>
      <c r="EHY160" s="468"/>
      <c r="EHZ160" s="468"/>
      <c r="EIA160" s="468"/>
      <c r="EIB160" s="468"/>
      <c r="EIC160" s="468"/>
      <c r="EID160" s="468"/>
      <c r="EIE160" s="468"/>
      <c r="EIF160" s="468"/>
      <c r="EIG160" s="468"/>
      <c r="EIH160" s="468"/>
      <c r="EII160" s="468"/>
      <c r="EIJ160" s="468"/>
      <c r="EIK160" s="468"/>
      <c r="EIL160" s="468"/>
      <c r="EIM160" s="468"/>
      <c r="EIN160" s="468"/>
      <c r="EIO160" s="468"/>
      <c r="EIP160" s="468"/>
      <c r="EIQ160" s="468"/>
      <c r="EIR160" s="468"/>
      <c r="EIS160" s="468"/>
      <c r="EIT160" s="468"/>
      <c r="EIU160" s="468"/>
      <c r="EIV160" s="468"/>
      <c r="EIW160" s="468"/>
      <c r="EIX160" s="468"/>
      <c r="EIY160" s="468"/>
      <c r="EIZ160" s="468"/>
      <c r="EJA160" s="468"/>
      <c r="EJB160" s="468"/>
      <c r="EJC160" s="468"/>
      <c r="EJD160" s="468"/>
      <c r="EJE160" s="468"/>
      <c r="EJF160" s="468"/>
      <c r="EJG160" s="468"/>
      <c r="EJH160" s="468"/>
      <c r="EJI160" s="468"/>
      <c r="EJJ160" s="468"/>
      <c r="EJK160" s="468"/>
      <c r="EJL160" s="468"/>
      <c r="EJM160" s="468"/>
      <c r="EJN160" s="468"/>
      <c r="EJO160" s="468"/>
      <c r="EJP160" s="468"/>
      <c r="EJQ160" s="468"/>
      <c r="EJR160" s="468"/>
      <c r="EJS160" s="468"/>
      <c r="EJT160" s="468"/>
      <c r="EJU160" s="468"/>
      <c r="EJV160" s="468"/>
      <c r="EJW160" s="468"/>
      <c r="EJX160" s="468"/>
      <c r="EJY160" s="468"/>
      <c r="EJZ160" s="468"/>
      <c r="EKA160" s="468"/>
      <c r="EKB160" s="468"/>
      <c r="EKC160" s="468"/>
      <c r="EKD160" s="468"/>
      <c r="EKE160" s="468"/>
      <c r="EKF160" s="468"/>
      <c r="EKG160" s="468"/>
      <c r="EKH160" s="468"/>
      <c r="EKI160" s="468"/>
      <c r="EKJ160" s="468"/>
      <c r="EKK160" s="468"/>
      <c r="EKL160" s="468"/>
      <c r="EKM160" s="468"/>
      <c r="EKN160" s="468"/>
      <c r="EKO160" s="468"/>
      <c r="EKP160" s="468"/>
      <c r="EKQ160" s="468"/>
      <c r="EKR160" s="468"/>
      <c r="EKS160" s="468"/>
      <c r="EKT160" s="468"/>
      <c r="EKU160" s="468"/>
      <c r="EKV160" s="468"/>
      <c r="EKW160" s="468"/>
      <c r="EKX160" s="468"/>
      <c r="EKY160" s="468"/>
      <c r="EKZ160" s="468"/>
      <c r="ELA160" s="468"/>
      <c r="ELB160" s="468"/>
      <c r="ELC160" s="468"/>
      <c r="ELD160" s="468"/>
      <c r="ELE160" s="468"/>
      <c r="ELF160" s="468"/>
      <c r="ELG160" s="468"/>
      <c r="ELH160" s="468"/>
      <c r="ELI160" s="468"/>
      <c r="ELJ160" s="468"/>
      <c r="ELK160" s="468"/>
      <c r="ELL160" s="468"/>
      <c r="ELM160" s="468"/>
      <c r="ELN160" s="468"/>
      <c r="ELO160" s="468"/>
      <c r="ELP160" s="468"/>
      <c r="ELQ160" s="468"/>
      <c r="ELR160" s="468"/>
      <c r="ELS160" s="468"/>
      <c r="ELT160" s="468"/>
      <c r="ELU160" s="468"/>
      <c r="ELV160" s="468"/>
      <c r="ELW160" s="468"/>
      <c r="ELX160" s="468"/>
      <c r="ELY160" s="468"/>
      <c r="ELZ160" s="468"/>
      <c r="EMA160" s="468"/>
      <c r="EMB160" s="468"/>
      <c r="EMC160" s="468"/>
      <c r="EMD160" s="468"/>
      <c r="EME160" s="468"/>
      <c r="EMF160" s="468"/>
      <c r="EMG160" s="468"/>
      <c r="EMH160" s="468"/>
      <c r="EMI160" s="468"/>
      <c r="EMJ160" s="468"/>
      <c r="EMK160" s="468"/>
      <c r="EML160" s="468"/>
      <c r="EMM160" s="468"/>
      <c r="EMN160" s="468"/>
      <c r="EMO160" s="468"/>
      <c r="EMP160" s="468"/>
      <c r="EMQ160" s="468"/>
      <c r="EMR160" s="468"/>
      <c r="EMS160" s="468"/>
      <c r="EMT160" s="468"/>
      <c r="EMU160" s="468"/>
      <c r="EMV160" s="468"/>
      <c r="EMW160" s="468"/>
      <c r="EMX160" s="468"/>
      <c r="EMY160" s="468"/>
      <c r="EMZ160" s="468"/>
      <c r="ENA160" s="468"/>
      <c r="ENB160" s="468"/>
      <c r="ENC160" s="468"/>
      <c r="END160" s="468"/>
      <c r="ENE160" s="468"/>
      <c r="ENF160" s="468"/>
      <c r="ENG160" s="468"/>
      <c r="ENH160" s="468"/>
      <c r="ENI160" s="468"/>
      <c r="ENJ160" s="468"/>
      <c r="ENK160" s="468"/>
      <c r="ENL160" s="468"/>
      <c r="ENM160" s="468"/>
      <c r="ENN160" s="468"/>
      <c r="ENO160" s="468"/>
      <c r="ENP160" s="468"/>
      <c r="ENQ160" s="468"/>
      <c r="ENR160" s="468"/>
      <c r="ENS160" s="468"/>
      <c r="ENT160" s="468"/>
      <c r="ENU160" s="468"/>
      <c r="ENV160" s="468"/>
      <c r="ENW160" s="468"/>
      <c r="ENX160" s="468"/>
      <c r="ENY160" s="468"/>
      <c r="ENZ160" s="468"/>
      <c r="EOA160" s="468"/>
      <c r="EOB160" s="468"/>
      <c r="EOC160" s="468"/>
      <c r="EOD160" s="468"/>
      <c r="EOE160" s="468"/>
      <c r="EOF160" s="468"/>
      <c r="EOG160" s="468"/>
      <c r="EOH160" s="468"/>
      <c r="EOI160" s="468"/>
      <c r="EOJ160" s="468"/>
      <c r="EOK160" s="468"/>
      <c r="EOL160" s="468"/>
      <c r="EOM160" s="468"/>
      <c r="EON160" s="468"/>
      <c r="EOO160" s="468"/>
      <c r="EOP160" s="468"/>
      <c r="EOQ160" s="468"/>
      <c r="EOR160" s="468"/>
      <c r="EOS160" s="468"/>
      <c r="EOT160" s="468"/>
      <c r="EOU160" s="468"/>
      <c r="EOV160" s="468"/>
      <c r="EOW160" s="468"/>
      <c r="EOX160" s="468"/>
      <c r="EOY160" s="468"/>
      <c r="EOZ160" s="468"/>
      <c r="EPA160" s="468"/>
      <c r="EPB160" s="468"/>
      <c r="EPC160" s="468"/>
      <c r="EPD160" s="468"/>
      <c r="EPE160" s="468"/>
      <c r="EPF160" s="468"/>
      <c r="EPG160" s="468"/>
      <c r="EPH160" s="468"/>
      <c r="EPI160" s="468"/>
      <c r="EPJ160" s="468"/>
      <c r="EPK160" s="468"/>
      <c r="EPL160" s="468"/>
      <c r="EPM160" s="468"/>
      <c r="EPN160" s="468"/>
      <c r="EPO160" s="468"/>
      <c r="EPP160" s="468"/>
      <c r="EPQ160" s="468"/>
      <c r="EPR160" s="468"/>
      <c r="EPS160" s="468"/>
      <c r="EPT160" s="468"/>
      <c r="EPU160" s="468"/>
      <c r="EPV160" s="468"/>
      <c r="EPW160" s="468"/>
      <c r="EPX160" s="468"/>
      <c r="EPY160" s="468"/>
      <c r="EPZ160" s="468"/>
      <c r="EQA160" s="468"/>
      <c r="EQB160" s="468"/>
      <c r="EQC160" s="468"/>
      <c r="EQD160" s="468"/>
      <c r="EQE160" s="468"/>
      <c r="EQF160" s="468"/>
      <c r="EQG160" s="468"/>
      <c r="EQH160" s="468"/>
      <c r="EQI160" s="468"/>
      <c r="EQJ160" s="468"/>
      <c r="EQK160" s="468"/>
      <c r="EQL160" s="468"/>
      <c r="EQM160" s="468"/>
      <c r="EQN160" s="468"/>
      <c r="EQO160" s="468"/>
      <c r="EQP160" s="468"/>
      <c r="EQQ160" s="468"/>
      <c r="EQR160" s="468"/>
      <c r="EQS160" s="468"/>
      <c r="EQT160" s="468"/>
      <c r="EQU160" s="468"/>
      <c r="EQV160" s="468"/>
      <c r="EQW160" s="468"/>
      <c r="EQX160" s="468"/>
      <c r="EQY160" s="468"/>
      <c r="EQZ160" s="468"/>
      <c r="ERA160" s="468"/>
      <c r="ERB160" s="468"/>
      <c r="ERC160" s="468"/>
      <c r="ERD160" s="468"/>
      <c r="ERE160" s="468"/>
      <c r="ERF160" s="468"/>
      <c r="ERG160" s="468"/>
      <c r="ERH160" s="468"/>
      <c r="ERI160" s="468"/>
      <c r="ERJ160" s="468"/>
      <c r="ERK160" s="468"/>
      <c r="ERL160" s="468"/>
      <c r="ERM160" s="468"/>
      <c r="ERN160" s="468"/>
      <c r="ERO160" s="468"/>
      <c r="ERP160" s="468"/>
      <c r="ERQ160" s="468"/>
      <c r="ERR160" s="468"/>
      <c r="ERS160" s="468"/>
      <c r="ERT160" s="468"/>
      <c r="ERU160" s="468"/>
      <c r="ERV160" s="468"/>
      <c r="ERW160" s="468"/>
      <c r="ERX160" s="468"/>
      <c r="ERY160" s="468"/>
      <c r="ERZ160" s="468"/>
      <c r="ESA160" s="468"/>
      <c r="ESB160" s="468"/>
      <c r="ESC160" s="468"/>
      <c r="ESD160" s="468"/>
      <c r="ESE160" s="468"/>
      <c r="ESF160" s="468"/>
      <c r="ESG160" s="468"/>
      <c r="ESH160" s="468"/>
      <c r="ESI160" s="468"/>
      <c r="ESJ160" s="468"/>
      <c r="ESK160" s="468"/>
      <c r="ESL160" s="468"/>
      <c r="ESM160" s="468"/>
      <c r="ESN160" s="468"/>
      <c r="ESO160" s="468"/>
      <c r="ESP160" s="468"/>
      <c r="ESQ160" s="468"/>
      <c r="ESR160" s="468"/>
      <c r="ESS160" s="468"/>
      <c r="EST160" s="468"/>
      <c r="ESU160" s="468"/>
      <c r="ESV160" s="468"/>
      <c r="ESW160" s="468"/>
      <c r="ESX160" s="468"/>
      <c r="ESY160" s="468"/>
      <c r="ESZ160" s="468"/>
      <c r="ETA160" s="468"/>
      <c r="ETB160" s="468"/>
      <c r="ETC160" s="468"/>
      <c r="ETD160" s="468"/>
      <c r="ETE160" s="468"/>
      <c r="ETF160" s="468"/>
      <c r="ETG160" s="468"/>
      <c r="ETH160" s="468"/>
      <c r="ETI160" s="468"/>
      <c r="ETJ160" s="468"/>
      <c r="ETK160" s="468"/>
      <c r="ETL160" s="468"/>
      <c r="ETM160" s="468"/>
      <c r="ETN160" s="468"/>
      <c r="ETO160" s="468"/>
      <c r="ETP160" s="468"/>
      <c r="ETQ160" s="468"/>
      <c r="ETR160" s="468"/>
      <c r="ETS160" s="468"/>
      <c r="ETT160" s="468"/>
      <c r="ETU160" s="468"/>
      <c r="ETV160" s="468"/>
      <c r="ETW160" s="468"/>
      <c r="ETX160" s="468"/>
      <c r="ETY160" s="468"/>
      <c r="ETZ160" s="468"/>
      <c r="EUA160" s="468"/>
      <c r="EUB160" s="468"/>
      <c r="EUC160" s="468"/>
      <c r="EUD160" s="468"/>
      <c r="EUE160" s="468"/>
      <c r="EUF160" s="468"/>
      <c r="EUG160" s="468"/>
      <c r="EUH160" s="468"/>
      <c r="EUI160" s="468"/>
      <c r="EUJ160" s="468"/>
      <c r="EUK160" s="468"/>
      <c r="EUL160" s="468"/>
      <c r="EUM160" s="468"/>
      <c r="EUN160" s="468"/>
      <c r="EUO160" s="468"/>
      <c r="EUP160" s="468"/>
      <c r="EUQ160" s="468"/>
      <c r="EUR160" s="468"/>
      <c r="EUS160" s="468"/>
      <c r="EUT160" s="468"/>
      <c r="EUU160" s="468"/>
      <c r="EUV160" s="468"/>
      <c r="EUW160" s="468"/>
      <c r="EUX160" s="468"/>
      <c r="EUY160" s="468"/>
      <c r="EUZ160" s="468"/>
      <c r="EVA160" s="468"/>
      <c r="EVB160" s="468"/>
      <c r="EVC160" s="468"/>
      <c r="EVD160" s="468"/>
      <c r="EVE160" s="468"/>
      <c r="EVF160" s="468"/>
      <c r="EVG160" s="468"/>
      <c r="EVH160" s="468"/>
      <c r="EVI160" s="468"/>
      <c r="EVJ160" s="468"/>
      <c r="EVK160" s="468"/>
      <c r="EVL160" s="468"/>
      <c r="EVM160" s="468"/>
      <c r="EVN160" s="468"/>
      <c r="EVO160" s="468"/>
      <c r="EVP160" s="468"/>
      <c r="EVQ160" s="468"/>
      <c r="EVR160" s="468"/>
      <c r="EVS160" s="468"/>
      <c r="EVT160" s="468"/>
      <c r="EVU160" s="468"/>
      <c r="EVV160" s="468"/>
      <c r="EVW160" s="468"/>
      <c r="EVX160" s="468"/>
      <c r="EVY160" s="468"/>
      <c r="EVZ160" s="468"/>
      <c r="EWA160" s="468"/>
      <c r="EWB160" s="468"/>
      <c r="EWC160" s="468"/>
      <c r="EWD160" s="468"/>
      <c r="EWE160" s="468"/>
      <c r="EWF160" s="468"/>
      <c r="EWG160" s="468"/>
      <c r="EWH160" s="468"/>
      <c r="EWI160" s="468"/>
      <c r="EWJ160" s="468"/>
      <c r="EWK160" s="468"/>
      <c r="EWL160" s="468"/>
      <c r="EWM160" s="468"/>
      <c r="EWN160" s="468"/>
      <c r="EWO160" s="468"/>
      <c r="EWP160" s="468"/>
      <c r="EWQ160" s="468"/>
      <c r="EWR160" s="468"/>
      <c r="EWS160" s="468"/>
      <c r="EWT160" s="468"/>
      <c r="EWU160" s="468"/>
      <c r="EWV160" s="468"/>
      <c r="EWW160" s="468"/>
      <c r="EWX160" s="468"/>
      <c r="EWY160" s="468"/>
      <c r="EWZ160" s="468"/>
      <c r="EXA160" s="468"/>
      <c r="EXB160" s="468"/>
      <c r="EXC160" s="468"/>
      <c r="EXD160" s="468"/>
      <c r="EXE160" s="468"/>
      <c r="EXF160" s="468"/>
      <c r="EXG160" s="468"/>
      <c r="EXH160" s="468"/>
      <c r="EXI160" s="468"/>
      <c r="EXJ160" s="468"/>
      <c r="EXK160" s="468"/>
      <c r="EXL160" s="468"/>
      <c r="EXM160" s="468"/>
      <c r="EXN160" s="468"/>
      <c r="EXO160" s="468"/>
      <c r="EXP160" s="468"/>
      <c r="EXQ160" s="468"/>
      <c r="EXR160" s="468"/>
      <c r="EXS160" s="468"/>
      <c r="EXT160" s="468"/>
      <c r="EXU160" s="468"/>
      <c r="EXV160" s="468"/>
      <c r="EXW160" s="468"/>
      <c r="EXX160" s="468"/>
      <c r="EXY160" s="468"/>
      <c r="EXZ160" s="468"/>
      <c r="EYA160" s="468"/>
      <c r="EYB160" s="468"/>
      <c r="EYC160" s="468"/>
      <c r="EYD160" s="468"/>
      <c r="EYE160" s="468"/>
      <c r="EYF160" s="468"/>
      <c r="EYG160" s="468"/>
      <c r="EYH160" s="468"/>
      <c r="EYI160" s="468"/>
      <c r="EYJ160" s="468"/>
      <c r="EYK160" s="468"/>
      <c r="EYL160" s="468"/>
      <c r="EYM160" s="468"/>
      <c r="EYN160" s="468"/>
      <c r="EYO160" s="468"/>
      <c r="EYP160" s="468"/>
      <c r="EYQ160" s="468"/>
      <c r="EYR160" s="468"/>
      <c r="EYS160" s="468"/>
      <c r="EYT160" s="468"/>
      <c r="EYU160" s="468"/>
      <c r="EYV160" s="468"/>
      <c r="EYW160" s="468"/>
      <c r="EYX160" s="468"/>
      <c r="EYY160" s="468"/>
      <c r="EYZ160" s="468"/>
      <c r="EZA160" s="468"/>
      <c r="EZB160" s="468"/>
      <c r="EZC160" s="468"/>
      <c r="EZD160" s="468"/>
      <c r="EZE160" s="468"/>
      <c r="EZF160" s="468"/>
      <c r="EZG160" s="468"/>
      <c r="EZH160" s="468"/>
      <c r="EZI160" s="468"/>
      <c r="EZJ160" s="468"/>
      <c r="EZK160" s="468"/>
      <c r="EZL160" s="468"/>
      <c r="EZM160" s="468"/>
      <c r="EZN160" s="468"/>
      <c r="EZO160" s="468"/>
      <c r="EZP160" s="468"/>
      <c r="EZQ160" s="468"/>
      <c r="EZR160" s="468"/>
      <c r="EZS160" s="468"/>
      <c r="EZT160" s="468"/>
      <c r="EZU160" s="468"/>
      <c r="EZV160" s="468"/>
      <c r="EZW160" s="468"/>
      <c r="EZX160" s="468"/>
      <c r="EZY160" s="468"/>
      <c r="EZZ160" s="468"/>
      <c r="FAA160" s="468"/>
      <c r="FAB160" s="468"/>
      <c r="FAC160" s="468"/>
      <c r="FAD160" s="468"/>
      <c r="FAE160" s="468"/>
      <c r="FAF160" s="468"/>
      <c r="FAG160" s="468"/>
      <c r="FAH160" s="468"/>
      <c r="FAI160" s="468"/>
      <c r="FAJ160" s="468"/>
      <c r="FAK160" s="468"/>
      <c r="FAL160" s="468"/>
      <c r="FAM160" s="468"/>
      <c r="FAN160" s="468"/>
      <c r="FAO160" s="468"/>
      <c r="FAP160" s="468"/>
      <c r="FAQ160" s="468"/>
      <c r="FAR160" s="468"/>
      <c r="FAS160" s="468"/>
      <c r="FAT160" s="468"/>
      <c r="FAU160" s="468"/>
      <c r="FAV160" s="468"/>
      <c r="FAW160" s="468"/>
      <c r="FAX160" s="468"/>
      <c r="FAY160" s="468"/>
      <c r="FAZ160" s="468"/>
      <c r="FBA160" s="468"/>
      <c r="FBB160" s="468"/>
      <c r="FBC160" s="468"/>
      <c r="FBD160" s="468"/>
      <c r="FBE160" s="468"/>
      <c r="FBF160" s="468"/>
      <c r="FBG160" s="468"/>
      <c r="FBH160" s="468"/>
      <c r="FBI160" s="468"/>
      <c r="FBJ160" s="468"/>
      <c r="FBK160" s="468"/>
      <c r="FBL160" s="468"/>
      <c r="FBM160" s="468"/>
      <c r="FBN160" s="468"/>
      <c r="FBO160" s="468"/>
      <c r="FBP160" s="468"/>
      <c r="FBQ160" s="468"/>
      <c r="FBR160" s="468"/>
      <c r="FBS160" s="468"/>
      <c r="FBT160" s="468"/>
      <c r="FBU160" s="468"/>
      <c r="FBV160" s="468"/>
      <c r="FBW160" s="468"/>
      <c r="FBX160" s="468"/>
      <c r="FBY160" s="468"/>
      <c r="FBZ160" s="468"/>
      <c r="FCA160" s="468"/>
      <c r="FCB160" s="468"/>
      <c r="FCC160" s="468"/>
      <c r="FCD160" s="468"/>
      <c r="FCE160" s="468"/>
      <c r="FCF160" s="468"/>
      <c r="FCG160" s="468"/>
      <c r="FCH160" s="468"/>
      <c r="FCI160" s="468"/>
      <c r="FCJ160" s="468"/>
      <c r="FCK160" s="468"/>
      <c r="FCL160" s="468"/>
      <c r="FCM160" s="468"/>
      <c r="FCN160" s="468"/>
      <c r="FCO160" s="468"/>
      <c r="FCP160" s="468"/>
      <c r="FCQ160" s="468"/>
      <c r="FCR160" s="468"/>
      <c r="FCS160" s="468"/>
      <c r="FCT160" s="468"/>
      <c r="FCU160" s="468"/>
      <c r="FCV160" s="468"/>
      <c r="FCW160" s="468"/>
      <c r="FCX160" s="468"/>
      <c r="FCY160" s="468"/>
      <c r="FCZ160" s="468"/>
      <c r="FDA160" s="468"/>
      <c r="FDB160" s="468"/>
      <c r="FDC160" s="468"/>
      <c r="FDD160" s="468"/>
      <c r="FDE160" s="468"/>
      <c r="FDF160" s="468"/>
      <c r="FDG160" s="468"/>
      <c r="FDH160" s="468"/>
      <c r="FDI160" s="468"/>
      <c r="FDJ160" s="468"/>
      <c r="FDK160" s="468"/>
      <c r="FDL160" s="468"/>
      <c r="FDM160" s="468"/>
      <c r="FDN160" s="468"/>
      <c r="FDO160" s="468"/>
      <c r="FDP160" s="468"/>
      <c r="FDQ160" s="468"/>
      <c r="FDR160" s="468"/>
      <c r="FDS160" s="468"/>
      <c r="FDT160" s="468"/>
      <c r="FDU160" s="468"/>
      <c r="FDV160" s="468"/>
      <c r="FDW160" s="468"/>
      <c r="FDX160" s="468"/>
      <c r="FDY160" s="468"/>
      <c r="FDZ160" s="468"/>
      <c r="FEA160" s="468"/>
      <c r="FEB160" s="468"/>
      <c r="FEC160" s="468"/>
      <c r="FED160" s="468"/>
      <c r="FEE160" s="468"/>
      <c r="FEF160" s="468"/>
      <c r="FEG160" s="468"/>
      <c r="FEH160" s="468"/>
      <c r="FEI160" s="468"/>
      <c r="FEJ160" s="468"/>
      <c r="FEK160" s="468"/>
      <c r="FEL160" s="468"/>
      <c r="FEM160" s="468"/>
      <c r="FEN160" s="468"/>
      <c r="FEO160" s="468"/>
      <c r="FEP160" s="468"/>
      <c r="FEQ160" s="468"/>
      <c r="FER160" s="468"/>
      <c r="FES160" s="468"/>
      <c r="FET160" s="468"/>
      <c r="FEU160" s="468"/>
      <c r="FEV160" s="468"/>
      <c r="FEW160" s="468"/>
      <c r="FEX160" s="468"/>
      <c r="FEY160" s="468"/>
      <c r="FEZ160" s="468"/>
      <c r="FFA160" s="468"/>
      <c r="FFB160" s="468"/>
      <c r="FFC160" s="468"/>
      <c r="FFD160" s="468"/>
      <c r="FFE160" s="468"/>
      <c r="FFF160" s="468"/>
      <c r="FFG160" s="468"/>
      <c r="FFH160" s="468"/>
      <c r="FFI160" s="468"/>
      <c r="FFJ160" s="468"/>
      <c r="FFK160" s="468"/>
      <c r="FFL160" s="468"/>
      <c r="FFM160" s="468"/>
      <c r="FFN160" s="468"/>
      <c r="FFO160" s="468"/>
      <c r="FFP160" s="468"/>
      <c r="FFQ160" s="468"/>
      <c r="FFR160" s="468"/>
      <c r="FFS160" s="468"/>
      <c r="FFT160" s="468"/>
      <c r="FFU160" s="468"/>
      <c r="FFV160" s="468"/>
      <c r="FFW160" s="468"/>
      <c r="FFX160" s="468"/>
      <c r="FFY160" s="468"/>
      <c r="FFZ160" s="468"/>
      <c r="FGA160" s="468"/>
      <c r="FGB160" s="468"/>
      <c r="FGC160" s="468"/>
      <c r="FGD160" s="468"/>
      <c r="FGE160" s="468"/>
      <c r="FGF160" s="468"/>
      <c r="FGG160" s="468"/>
      <c r="FGH160" s="468"/>
      <c r="FGI160" s="468"/>
      <c r="FGJ160" s="468"/>
      <c r="FGK160" s="468"/>
      <c r="FGL160" s="468"/>
      <c r="FGM160" s="468"/>
      <c r="FGN160" s="468"/>
      <c r="FGO160" s="468"/>
      <c r="FGP160" s="468"/>
      <c r="FGQ160" s="468"/>
      <c r="FGR160" s="468"/>
      <c r="FGS160" s="468"/>
      <c r="FGT160" s="468"/>
      <c r="FGU160" s="468"/>
      <c r="FGV160" s="468"/>
      <c r="FGW160" s="468"/>
      <c r="FGX160" s="468"/>
      <c r="FGY160" s="468"/>
      <c r="FGZ160" s="468"/>
      <c r="FHA160" s="468"/>
      <c r="FHB160" s="468"/>
      <c r="FHC160" s="468"/>
      <c r="FHD160" s="468"/>
      <c r="FHE160" s="468"/>
      <c r="FHF160" s="468"/>
      <c r="FHG160" s="468"/>
      <c r="FHH160" s="468"/>
      <c r="FHI160" s="468"/>
      <c r="FHJ160" s="468"/>
      <c r="FHK160" s="468"/>
      <c r="FHL160" s="468"/>
      <c r="FHM160" s="468"/>
      <c r="FHN160" s="468"/>
      <c r="FHO160" s="468"/>
      <c r="FHP160" s="468"/>
      <c r="FHQ160" s="468"/>
      <c r="FHR160" s="468"/>
      <c r="FHS160" s="468"/>
      <c r="FHT160" s="468"/>
      <c r="FHU160" s="468"/>
      <c r="FHV160" s="468"/>
      <c r="FHW160" s="468"/>
      <c r="FHX160" s="468"/>
      <c r="FHY160" s="468"/>
      <c r="FHZ160" s="468"/>
      <c r="FIA160" s="468"/>
      <c r="FIB160" s="468"/>
      <c r="FIC160" s="468"/>
      <c r="FID160" s="468"/>
      <c r="FIE160" s="468"/>
      <c r="FIF160" s="468"/>
      <c r="FIG160" s="468"/>
      <c r="FIH160" s="468"/>
      <c r="FII160" s="468"/>
      <c r="FIJ160" s="468"/>
      <c r="FIK160" s="468"/>
      <c r="FIL160" s="468"/>
      <c r="FIM160" s="468"/>
      <c r="FIN160" s="468"/>
      <c r="FIO160" s="468"/>
      <c r="FIP160" s="468"/>
      <c r="FIQ160" s="468"/>
      <c r="FIR160" s="468"/>
      <c r="FIS160" s="468"/>
      <c r="FIT160" s="468"/>
      <c r="FIU160" s="468"/>
      <c r="FIV160" s="468"/>
      <c r="FIW160" s="468"/>
      <c r="FIX160" s="468"/>
      <c r="FIY160" s="468"/>
      <c r="FIZ160" s="468"/>
      <c r="FJA160" s="468"/>
      <c r="FJB160" s="468"/>
      <c r="FJC160" s="468"/>
      <c r="FJD160" s="468"/>
      <c r="FJE160" s="468"/>
      <c r="FJF160" s="468"/>
      <c r="FJG160" s="468"/>
      <c r="FJH160" s="468"/>
      <c r="FJI160" s="468"/>
      <c r="FJJ160" s="468"/>
      <c r="FJK160" s="468"/>
      <c r="FJL160" s="468"/>
      <c r="FJM160" s="468"/>
      <c r="FJN160" s="468"/>
      <c r="FJO160" s="468"/>
      <c r="FJP160" s="468"/>
      <c r="FJQ160" s="468"/>
      <c r="FJR160" s="468"/>
      <c r="FJS160" s="468"/>
      <c r="FJT160" s="468"/>
      <c r="FJU160" s="468"/>
      <c r="FJV160" s="468"/>
      <c r="FJW160" s="468"/>
      <c r="FJX160" s="468"/>
      <c r="FJY160" s="468"/>
      <c r="FJZ160" s="468"/>
      <c r="FKA160" s="468"/>
      <c r="FKB160" s="468"/>
      <c r="FKC160" s="468"/>
      <c r="FKD160" s="468"/>
      <c r="FKE160" s="468"/>
      <c r="FKF160" s="468"/>
      <c r="FKG160" s="468"/>
      <c r="FKH160" s="468"/>
      <c r="FKI160" s="468"/>
      <c r="FKJ160" s="468"/>
      <c r="FKK160" s="468"/>
      <c r="FKL160" s="468"/>
      <c r="FKM160" s="468"/>
      <c r="FKN160" s="468"/>
      <c r="FKO160" s="468"/>
      <c r="FKP160" s="468"/>
      <c r="FKQ160" s="468"/>
      <c r="FKR160" s="468"/>
      <c r="FKS160" s="468"/>
      <c r="FKT160" s="468"/>
      <c r="FKU160" s="468"/>
      <c r="FKV160" s="468"/>
      <c r="FKW160" s="468"/>
      <c r="FKX160" s="468"/>
      <c r="FKY160" s="468"/>
      <c r="FKZ160" s="468"/>
      <c r="FLA160" s="468"/>
      <c r="FLB160" s="468"/>
      <c r="FLC160" s="468"/>
      <c r="FLD160" s="468"/>
      <c r="FLE160" s="468"/>
      <c r="FLF160" s="468"/>
      <c r="FLG160" s="468"/>
      <c r="FLH160" s="468"/>
      <c r="FLI160" s="468"/>
      <c r="FLJ160" s="468"/>
      <c r="FLK160" s="468"/>
      <c r="FLL160" s="468"/>
      <c r="FLM160" s="468"/>
      <c r="FLN160" s="468"/>
      <c r="FLO160" s="468"/>
      <c r="FLP160" s="468"/>
      <c r="FLQ160" s="468"/>
      <c r="FLR160" s="468"/>
      <c r="FLS160" s="468"/>
      <c r="FLT160" s="468"/>
      <c r="FLU160" s="468"/>
      <c r="FLV160" s="468"/>
      <c r="FLW160" s="468"/>
      <c r="FLX160" s="468"/>
      <c r="FLY160" s="468"/>
      <c r="FLZ160" s="468"/>
      <c r="FMA160" s="468"/>
      <c r="FMB160" s="468"/>
      <c r="FMC160" s="468"/>
      <c r="FMD160" s="468"/>
      <c r="FME160" s="468"/>
      <c r="FMF160" s="468"/>
      <c r="FMG160" s="468"/>
      <c r="FMH160" s="468"/>
      <c r="FMI160" s="468"/>
      <c r="FMJ160" s="468"/>
      <c r="FMK160" s="468"/>
      <c r="FML160" s="468"/>
      <c r="FMM160" s="468"/>
      <c r="FMN160" s="468"/>
      <c r="FMO160" s="468"/>
      <c r="FMP160" s="468"/>
      <c r="FMQ160" s="468"/>
      <c r="FMR160" s="468"/>
      <c r="FMS160" s="468"/>
      <c r="FMT160" s="468"/>
      <c r="FMU160" s="468"/>
      <c r="FMV160" s="468"/>
      <c r="FMW160" s="468"/>
      <c r="FMX160" s="468"/>
      <c r="FMY160" s="468"/>
      <c r="FMZ160" s="468"/>
      <c r="FNA160" s="468"/>
      <c r="FNB160" s="468"/>
      <c r="FNC160" s="468"/>
      <c r="FND160" s="468"/>
      <c r="FNE160" s="468"/>
      <c r="FNF160" s="468"/>
      <c r="FNG160" s="468"/>
      <c r="FNH160" s="468"/>
      <c r="FNI160" s="468"/>
      <c r="FNJ160" s="468"/>
      <c r="FNK160" s="468"/>
      <c r="FNL160" s="468"/>
      <c r="FNM160" s="468"/>
      <c r="FNN160" s="468"/>
      <c r="FNO160" s="468"/>
      <c r="FNP160" s="468"/>
      <c r="FNQ160" s="468"/>
      <c r="FNR160" s="468"/>
      <c r="FNS160" s="468"/>
      <c r="FNT160" s="468"/>
      <c r="FNU160" s="468"/>
      <c r="FNV160" s="468"/>
      <c r="FNW160" s="468"/>
      <c r="FNX160" s="468"/>
      <c r="FNY160" s="468"/>
      <c r="FNZ160" s="468"/>
      <c r="FOA160" s="468"/>
      <c r="FOB160" s="468"/>
      <c r="FOC160" s="468"/>
      <c r="FOD160" s="468"/>
      <c r="FOE160" s="468"/>
      <c r="FOF160" s="468"/>
      <c r="FOG160" s="468"/>
      <c r="FOH160" s="468"/>
      <c r="FOI160" s="468"/>
      <c r="FOJ160" s="468"/>
      <c r="FOK160" s="468"/>
      <c r="FOL160" s="468"/>
      <c r="FOM160" s="468"/>
      <c r="FON160" s="468"/>
      <c r="FOO160" s="468"/>
      <c r="FOP160" s="468"/>
      <c r="FOQ160" s="468"/>
      <c r="FOR160" s="468"/>
      <c r="FOS160" s="468"/>
      <c r="FOT160" s="468"/>
      <c r="FOU160" s="468"/>
      <c r="FOV160" s="468"/>
      <c r="FOW160" s="468"/>
      <c r="FOX160" s="468"/>
      <c r="FOY160" s="468"/>
      <c r="FOZ160" s="468"/>
      <c r="FPA160" s="468"/>
      <c r="FPB160" s="468"/>
      <c r="FPC160" s="468"/>
      <c r="FPD160" s="468"/>
      <c r="FPE160" s="468"/>
      <c r="FPF160" s="468"/>
      <c r="FPG160" s="468"/>
      <c r="FPH160" s="468"/>
      <c r="FPI160" s="468"/>
      <c r="FPJ160" s="468"/>
      <c r="FPK160" s="468"/>
      <c r="FPL160" s="468"/>
      <c r="FPM160" s="468"/>
      <c r="FPN160" s="468"/>
      <c r="FPO160" s="468"/>
      <c r="FPP160" s="468"/>
      <c r="FPQ160" s="468"/>
      <c r="FPR160" s="468"/>
      <c r="FPS160" s="468"/>
      <c r="FPT160" s="468"/>
      <c r="FPU160" s="468"/>
      <c r="FPV160" s="468"/>
      <c r="FPW160" s="468"/>
      <c r="FPX160" s="468"/>
      <c r="FPY160" s="468"/>
      <c r="FPZ160" s="468"/>
      <c r="FQA160" s="468"/>
      <c r="FQB160" s="468"/>
      <c r="FQC160" s="468"/>
      <c r="FQD160" s="468"/>
      <c r="FQE160" s="468"/>
      <c r="FQF160" s="468"/>
      <c r="FQG160" s="468"/>
      <c r="FQH160" s="468"/>
      <c r="FQI160" s="468"/>
      <c r="FQJ160" s="468"/>
      <c r="FQK160" s="468"/>
      <c r="FQL160" s="468"/>
      <c r="FQM160" s="468"/>
      <c r="FQN160" s="468"/>
      <c r="FQO160" s="468"/>
      <c r="FQP160" s="468"/>
      <c r="FQQ160" s="468"/>
      <c r="FQR160" s="468"/>
      <c r="FQS160" s="468"/>
      <c r="FQT160" s="468"/>
      <c r="FQU160" s="468"/>
      <c r="FQV160" s="468"/>
      <c r="FQW160" s="468"/>
      <c r="FQX160" s="468"/>
      <c r="FQY160" s="468"/>
      <c r="FQZ160" s="468"/>
      <c r="FRA160" s="468"/>
      <c r="FRB160" s="468"/>
      <c r="FRC160" s="468"/>
      <c r="FRD160" s="468"/>
      <c r="FRE160" s="468"/>
      <c r="FRF160" s="468"/>
      <c r="FRG160" s="468"/>
      <c r="FRH160" s="468"/>
      <c r="FRI160" s="468"/>
      <c r="FRJ160" s="468"/>
      <c r="FRK160" s="468"/>
      <c r="FRL160" s="468"/>
      <c r="FRM160" s="468"/>
      <c r="FRN160" s="468"/>
      <c r="FRO160" s="468"/>
      <c r="FRP160" s="468"/>
      <c r="FRQ160" s="468"/>
      <c r="FRR160" s="468"/>
      <c r="FRS160" s="468"/>
      <c r="FRT160" s="468"/>
      <c r="FRU160" s="468"/>
      <c r="FRV160" s="468"/>
      <c r="FRW160" s="468"/>
      <c r="FRX160" s="468"/>
      <c r="FRY160" s="468"/>
      <c r="FRZ160" s="468"/>
      <c r="FSA160" s="468"/>
      <c r="FSB160" s="468"/>
      <c r="FSC160" s="468"/>
      <c r="FSD160" s="468"/>
      <c r="FSE160" s="468"/>
      <c r="FSF160" s="468"/>
      <c r="FSG160" s="468"/>
      <c r="FSH160" s="468"/>
      <c r="FSI160" s="468"/>
      <c r="FSJ160" s="468"/>
      <c r="FSK160" s="468"/>
      <c r="FSL160" s="468"/>
      <c r="FSM160" s="468"/>
      <c r="FSN160" s="468"/>
      <c r="FSO160" s="468"/>
      <c r="FSP160" s="468"/>
      <c r="FSQ160" s="468"/>
      <c r="FSR160" s="468"/>
      <c r="FSS160" s="468"/>
      <c r="FST160" s="468"/>
      <c r="FSU160" s="468"/>
      <c r="FSV160" s="468"/>
      <c r="FSW160" s="468"/>
      <c r="FSX160" s="468"/>
      <c r="FSY160" s="468"/>
      <c r="FSZ160" s="468"/>
      <c r="FTA160" s="468"/>
      <c r="FTB160" s="468"/>
      <c r="FTC160" s="468"/>
      <c r="FTD160" s="468"/>
      <c r="FTE160" s="468"/>
      <c r="FTF160" s="468"/>
      <c r="FTG160" s="468"/>
      <c r="FTH160" s="468"/>
      <c r="FTI160" s="468"/>
      <c r="FTJ160" s="468"/>
      <c r="FTK160" s="468"/>
      <c r="FTL160" s="468"/>
      <c r="FTM160" s="468"/>
      <c r="FTN160" s="468"/>
      <c r="FTO160" s="468"/>
      <c r="FTP160" s="468"/>
      <c r="FTQ160" s="468"/>
      <c r="FTR160" s="468"/>
      <c r="FTS160" s="468"/>
      <c r="FTT160" s="468"/>
      <c r="FTU160" s="468"/>
      <c r="FTV160" s="468"/>
      <c r="FTW160" s="468"/>
      <c r="FTX160" s="468"/>
      <c r="FTY160" s="468"/>
      <c r="FTZ160" s="468"/>
      <c r="FUA160" s="468"/>
      <c r="FUB160" s="468"/>
      <c r="FUC160" s="468"/>
      <c r="FUD160" s="468"/>
      <c r="FUE160" s="468"/>
      <c r="FUF160" s="468"/>
      <c r="FUG160" s="468"/>
      <c r="FUH160" s="468"/>
      <c r="FUI160" s="468"/>
      <c r="FUJ160" s="468"/>
      <c r="FUK160" s="468"/>
      <c r="FUL160" s="468"/>
      <c r="FUM160" s="468"/>
      <c r="FUN160" s="468"/>
      <c r="FUO160" s="468"/>
      <c r="FUP160" s="468"/>
      <c r="FUQ160" s="468"/>
      <c r="FUR160" s="468"/>
      <c r="FUS160" s="468"/>
      <c r="FUT160" s="468"/>
      <c r="FUU160" s="468"/>
      <c r="FUV160" s="468"/>
      <c r="FUW160" s="468"/>
      <c r="FUX160" s="468"/>
      <c r="FUY160" s="468"/>
      <c r="FUZ160" s="468"/>
      <c r="FVA160" s="468"/>
      <c r="FVB160" s="468"/>
      <c r="FVC160" s="468"/>
      <c r="FVD160" s="468"/>
      <c r="FVE160" s="468"/>
      <c r="FVF160" s="468"/>
      <c r="FVG160" s="468"/>
      <c r="FVH160" s="468"/>
      <c r="FVI160" s="468"/>
      <c r="FVJ160" s="468"/>
      <c r="FVK160" s="468"/>
      <c r="FVL160" s="468"/>
      <c r="FVM160" s="468"/>
      <c r="FVN160" s="468"/>
      <c r="FVO160" s="468"/>
      <c r="FVP160" s="468"/>
      <c r="FVQ160" s="468"/>
      <c r="FVR160" s="468"/>
      <c r="FVS160" s="468"/>
      <c r="FVT160" s="468"/>
      <c r="FVU160" s="468"/>
      <c r="FVV160" s="468"/>
      <c r="FVW160" s="468"/>
      <c r="FVX160" s="468"/>
      <c r="FVY160" s="468"/>
      <c r="FVZ160" s="468"/>
      <c r="FWA160" s="468"/>
      <c r="FWB160" s="468"/>
      <c r="FWC160" s="468"/>
      <c r="FWD160" s="468"/>
      <c r="FWE160" s="468"/>
      <c r="FWF160" s="468"/>
      <c r="FWG160" s="468"/>
      <c r="FWH160" s="468"/>
      <c r="FWI160" s="468"/>
      <c r="FWJ160" s="468"/>
      <c r="FWK160" s="468"/>
      <c r="FWL160" s="468"/>
      <c r="FWM160" s="468"/>
      <c r="FWN160" s="468"/>
      <c r="FWO160" s="468"/>
      <c r="FWP160" s="468"/>
      <c r="FWQ160" s="468"/>
      <c r="FWR160" s="468"/>
      <c r="FWS160" s="468"/>
      <c r="FWT160" s="468"/>
      <c r="FWU160" s="468"/>
      <c r="FWV160" s="468"/>
      <c r="FWW160" s="468"/>
      <c r="FWX160" s="468"/>
      <c r="FWY160" s="468"/>
      <c r="FWZ160" s="468"/>
      <c r="FXA160" s="468"/>
      <c r="FXB160" s="468"/>
      <c r="FXC160" s="468"/>
      <c r="FXD160" s="468"/>
      <c r="FXE160" s="468"/>
      <c r="FXF160" s="468"/>
      <c r="FXG160" s="468"/>
      <c r="FXH160" s="468"/>
      <c r="FXI160" s="468"/>
      <c r="FXJ160" s="468"/>
      <c r="FXK160" s="468"/>
      <c r="FXL160" s="468"/>
      <c r="FXM160" s="468"/>
      <c r="FXN160" s="468"/>
      <c r="FXO160" s="468"/>
      <c r="FXP160" s="468"/>
      <c r="FXQ160" s="468"/>
      <c r="FXR160" s="468"/>
      <c r="FXS160" s="468"/>
      <c r="FXT160" s="468"/>
      <c r="FXU160" s="468"/>
      <c r="FXV160" s="468"/>
      <c r="FXW160" s="468"/>
      <c r="FXX160" s="468"/>
      <c r="FXY160" s="468"/>
      <c r="FXZ160" s="468"/>
      <c r="FYA160" s="468"/>
      <c r="FYB160" s="468"/>
      <c r="FYC160" s="468"/>
      <c r="FYD160" s="468"/>
      <c r="FYE160" s="468"/>
      <c r="FYF160" s="468"/>
      <c r="FYG160" s="468"/>
      <c r="FYH160" s="468"/>
      <c r="FYI160" s="468"/>
      <c r="FYJ160" s="468"/>
      <c r="FYK160" s="468"/>
      <c r="FYL160" s="468"/>
      <c r="FYM160" s="468"/>
      <c r="FYN160" s="468"/>
      <c r="FYO160" s="468"/>
      <c r="FYP160" s="468"/>
      <c r="FYQ160" s="468"/>
      <c r="FYR160" s="468"/>
      <c r="FYS160" s="468"/>
      <c r="FYT160" s="468"/>
      <c r="FYU160" s="468"/>
      <c r="FYV160" s="468"/>
      <c r="FYW160" s="468"/>
      <c r="FYX160" s="468"/>
      <c r="FYY160" s="468"/>
      <c r="FYZ160" s="468"/>
      <c r="FZA160" s="468"/>
      <c r="FZB160" s="468"/>
      <c r="FZC160" s="468"/>
      <c r="FZD160" s="468"/>
      <c r="FZE160" s="468"/>
      <c r="FZF160" s="468"/>
      <c r="FZG160" s="468"/>
      <c r="FZH160" s="468"/>
      <c r="FZI160" s="468"/>
      <c r="FZJ160" s="468"/>
      <c r="FZK160" s="468"/>
      <c r="FZL160" s="468"/>
      <c r="FZM160" s="468"/>
      <c r="FZN160" s="468"/>
      <c r="FZO160" s="468"/>
      <c r="FZP160" s="468"/>
      <c r="FZQ160" s="468"/>
      <c r="FZR160" s="468"/>
      <c r="FZS160" s="468"/>
      <c r="FZT160" s="468"/>
      <c r="FZU160" s="468"/>
      <c r="FZV160" s="468"/>
      <c r="FZW160" s="468"/>
      <c r="FZX160" s="468"/>
      <c r="FZY160" s="468"/>
      <c r="FZZ160" s="468"/>
      <c r="GAA160" s="468"/>
      <c r="GAB160" s="468"/>
      <c r="GAC160" s="468"/>
      <c r="GAD160" s="468"/>
      <c r="GAE160" s="468"/>
      <c r="GAF160" s="468"/>
      <c r="GAG160" s="468"/>
      <c r="GAH160" s="468"/>
      <c r="GAI160" s="468"/>
      <c r="GAJ160" s="468"/>
      <c r="GAK160" s="468"/>
      <c r="GAL160" s="468"/>
      <c r="GAM160" s="468"/>
      <c r="GAN160" s="468"/>
      <c r="GAO160" s="468"/>
      <c r="GAP160" s="468"/>
      <c r="GAQ160" s="468"/>
      <c r="GAR160" s="468"/>
      <c r="GAS160" s="468"/>
      <c r="GAT160" s="468"/>
      <c r="GAU160" s="468"/>
      <c r="GAV160" s="468"/>
      <c r="GAW160" s="468"/>
      <c r="GAX160" s="468"/>
      <c r="GAY160" s="468"/>
      <c r="GAZ160" s="468"/>
      <c r="GBA160" s="468"/>
      <c r="GBB160" s="468"/>
      <c r="GBC160" s="468"/>
      <c r="GBD160" s="468"/>
      <c r="GBE160" s="468"/>
      <c r="GBF160" s="468"/>
      <c r="GBG160" s="468"/>
      <c r="GBH160" s="468"/>
      <c r="GBI160" s="468"/>
      <c r="GBJ160" s="468"/>
      <c r="GBK160" s="468"/>
      <c r="GBL160" s="468"/>
      <c r="GBM160" s="468"/>
      <c r="GBN160" s="468"/>
      <c r="GBO160" s="468"/>
      <c r="GBP160" s="468"/>
      <c r="GBQ160" s="468"/>
      <c r="GBR160" s="468"/>
      <c r="GBS160" s="468"/>
      <c r="GBT160" s="468"/>
      <c r="GBU160" s="468"/>
      <c r="GBV160" s="468"/>
      <c r="GBW160" s="468"/>
      <c r="GBX160" s="468"/>
      <c r="GBY160" s="468"/>
      <c r="GBZ160" s="468"/>
      <c r="GCA160" s="468"/>
      <c r="GCB160" s="468"/>
      <c r="GCC160" s="468"/>
      <c r="GCD160" s="468"/>
      <c r="GCE160" s="468"/>
      <c r="GCF160" s="468"/>
      <c r="GCG160" s="468"/>
      <c r="GCH160" s="468"/>
      <c r="GCI160" s="468"/>
      <c r="GCJ160" s="468"/>
      <c r="GCK160" s="468"/>
      <c r="GCL160" s="468"/>
      <c r="GCM160" s="468"/>
      <c r="GCN160" s="468"/>
      <c r="GCO160" s="468"/>
      <c r="GCP160" s="468"/>
      <c r="GCQ160" s="468"/>
      <c r="GCR160" s="468"/>
      <c r="GCS160" s="468"/>
      <c r="GCT160" s="468"/>
      <c r="GCU160" s="468"/>
      <c r="GCV160" s="468"/>
      <c r="GCW160" s="468"/>
      <c r="GCX160" s="468"/>
      <c r="GCY160" s="468"/>
      <c r="GCZ160" s="468"/>
      <c r="GDA160" s="468"/>
      <c r="GDB160" s="468"/>
      <c r="GDC160" s="468"/>
      <c r="GDD160" s="468"/>
      <c r="GDE160" s="468"/>
      <c r="GDF160" s="468"/>
      <c r="GDG160" s="468"/>
      <c r="GDH160" s="468"/>
      <c r="GDI160" s="468"/>
      <c r="GDJ160" s="468"/>
      <c r="GDK160" s="468"/>
      <c r="GDL160" s="468"/>
      <c r="GDM160" s="468"/>
      <c r="GDN160" s="468"/>
      <c r="GDO160" s="468"/>
      <c r="GDP160" s="468"/>
      <c r="GDQ160" s="468"/>
      <c r="GDR160" s="468"/>
      <c r="GDS160" s="468"/>
      <c r="GDT160" s="468"/>
      <c r="GDU160" s="468"/>
      <c r="GDV160" s="468"/>
      <c r="GDW160" s="468"/>
      <c r="GDX160" s="468"/>
      <c r="GDY160" s="468"/>
      <c r="GDZ160" s="468"/>
      <c r="GEA160" s="468"/>
      <c r="GEB160" s="468"/>
      <c r="GEC160" s="468"/>
      <c r="GED160" s="468"/>
      <c r="GEE160" s="468"/>
      <c r="GEF160" s="468"/>
      <c r="GEG160" s="468"/>
      <c r="GEH160" s="468"/>
      <c r="GEI160" s="468"/>
      <c r="GEJ160" s="468"/>
      <c r="GEK160" s="468"/>
      <c r="GEL160" s="468"/>
      <c r="GEM160" s="468"/>
      <c r="GEN160" s="468"/>
      <c r="GEO160" s="468"/>
      <c r="GEP160" s="468"/>
      <c r="GEQ160" s="468"/>
      <c r="GER160" s="468"/>
      <c r="GES160" s="468"/>
      <c r="GET160" s="468"/>
      <c r="GEU160" s="468"/>
      <c r="GEV160" s="468"/>
      <c r="GEW160" s="468"/>
      <c r="GEX160" s="468"/>
      <c r="GEY160" s="468"/>
      <c r="GEZ160" s="468"/>
      <c r="GFA160" s="468"/>
      <c r="GFB160" s="468"/>
      <c r="GFC160" s="468"/>
      <c r="GFD160" s="468"/>
      <c r="GFE160" s="468"/>
      <c r="GFF160" s="468"/>
      <c r="GFG160" s="468"/>
      <c r="GFH160" s="468"/>
      <c r="GFI160" s="468"/>
      <c r="GFJ160" s="468"/>
      <c r="GFK160" s="468"/>
      <c r="GFL160" s="468"/>
      <c r="GFM160" s="468"/>
      <c r="GFN160" s="468"/>
      <c r="GFO160" s="468"/>
      <c r="GFP160" s="468"/>
      <c r="GFQ160" s="468"/>
      <c r="GFR160" s="468"/>
      <c r="GFS160" s="468"/>
      <c r="GFT160" s="468"/>
      <c r="GFU160" s="468"/>
      <c r="GFV160" s="468"/>
      <c r="GFW160" s="468"/>
      <c r="GFX160" s="468"/>
      <c r="GFY160" s="468"/>
      <c r="GFZ160" s="468"/>
      <c r="GGA160" s="468"/>
      <c r="GGB160" s="468"/>
      <c r="GGC160" s="468"/>
      <c r="GGD160" s="468"/>
      <c r="GGE160" s="468"/>
      <c r="GGF160" s="468"/>
      <c r="GGG160" s="468"/>
      <c r="GGH160" s="468"/>
      <c r="GGI160" s="468"/>
      <c r="GGJ160" s="468"/>
      <c r="GGK160" s="468"/>
      <c r="GGL160" s="468"/>
      <c r="GGM160" s="468"/>
      <c r="GGN160" s="468"/>
      <c r="GGO160" s="468"/>
      <c r="GGP160" s="468"/>
      <c r="GGQ160" s="468"/>
      <c r="GGR160" s="468"/>
      <c r="GGS160" s="468"/>
      <c r="GGT160" s="468"/>
      <c r="GGU160" s="468"/>
      <c r="GGV160" s="468"/>
      <c r="GGW160" s="468"/>
      <c r="GGX160" s="468"/>
      <c r="GGY160" s="468"/>
      <c r="GGZ160" s="468"/>
      <c r="GHA160" s="468"/>
      <c r="GHB160" s="468"/>
      <c r="GHC160" s="468"/>
      <c r="GHD160" s="468"/>
      <c r="GHE160" s="468"/>
      <c r="GHF160" s="468"/>
      <c r="GHG160" s="468"/>
      <c r="GHH160" s="468"/>
      <c r="GHI160" s="468"/>
      <c r="GHJ160" s="468"/>
      <c r="GHK160" s="468"/>
      <c r="GHL160" s="468"/>
      <c r="GHM160" s="468"/>
      <c r="GHN160" s="468"/>
      <c r="GHO160" s="468"/>
      <c r="GHP160" s="468"/>
      <c r="GHQ160" s="468"/>
      <c r="GHR160" s="468"/>
      <c r="GHS160" s="468"/>
      <c r="GHT160" s="468"/>
      <c r="GHU160" s="468"/>
      <c r="GHV160" s="468"/>
      <c r="GHW160" s="468"/>
      <c r="GHX160" s="468"/>
      <c r="GHY160" s="468"/>
      <c r="GHZ160" s="468"/>
      <c r="GIA160" s="468"/>
      <c r="GIB160" s="468"/>
      <c r="GIC160" s="468"/>
      <c r="GID160" s="468"/>
      <c r="GIE160" s="468"/>
      <c r="GIF160" s="468"/>
      <c r="GIG160" s="468"/>
      <c r="GIH160" s="468"/>
      <c r="GII160" s="468"/>
      <c r="GIJ160" s="468"/>
      <c r="GIK160" s="468"/>
      <c r="GIL160" s="468"/>
      <c r="GIM160" s="468"/>
      <c r="GIN160" s="468"/>
      <c r="GIO160" s="468"/>
      <c r="GIP160" s="468"/>
      <c r="GIQ160" s="468"/>
      <c r="GIR160" s="468"/>
      <c r="GIS160" s="468"/>
      <c r="GIT160" s="468"/>
      <c r="GIU160" s="468"/>
      <c r="GIV160" s="468"/>
      <c r="GIW160" s="468"/>
      <c r="GIX160" s="468"/>
      <c r="GIY160" s="468"/>
      <c r="GIZ160" s="468"/>
      <c r="GJA160" s="468"/>
      <c r="GJB160" s="468"/>
      <c r="GJC160" s="468"/>
      <c r="GJD160" s="468"/>
      <c r="GJE160" s="468"/>
      <c r="GJF160" s="468"/>
      <c r="GJG160" s="468"/>
      <c r="GJH160" s="468"/>
      <c r="GJI160" s="468"/>
      <c r="GJJ160" s="468"/>
      <c r="GJK160" s="468"/>
      <c r="GJL160" s="468"/>
      <c r="GJM160" s="468"/>
      <c r="GJN160" s="468"/>
      <c r="GJO160" s="468"/>
      <c r="GJP160" s="468"/>
      <c r="GJQ160" s="468"/>
      <c r="GJR160" s="468"/>
      <c r="GJS160" s="468"/>
      <c r="GJT160" s="468"/>
      <c r="GJU160" s="468"/>
      <c r="GJV160" s="468"/>
      <c r="GJW160" s="468"/>
      <c r="GJX160" s="468"/>
      <c r="GJY160" s="468"/>
      <c r="GJZ160" s="468"/>
      <c r="GKA160" s="468"/>
      <c r="GKB160" s="468"/>
      <c r="GKC160" s="468"/>
      <c r="GKD160" s="468"/>
      <c r="GKE160" s="468"/>
      <c r="GKF160" s="468"/>
      <c r="GKG160" s="468"/>
      <c r="GKH160" s="468"/>
      <c r="GKI160" s="468"/>
      <c r="GKJ160" s="468"/>
      <c r="GKK160" s="468"/>
      <c r="GKL160" s="468"/>
      <c r="GKM160" s="468"/>
      <c r="GKN160" s="468"/>
      <c r="GKO160" s="468"/>
      <c r="GKP160" s="468"/>
      <c r="GKQ160" s="468"/>
      <c r="GKR160" s="468"/>
      <c r="GKS160" s="468"/>
      <c r="GKT160" s="468"/>
      <c r="GKU160" s="468"/>
      <c r="GKV160" s="468"/>
      <c r="GKW160" s="468"/>
      <c r="GKX160" s="468"/>
      <c r="GKY160" s="468"/>
      <c r="GKZ160" s="468"/>
      <c r="GLA160" s="468"/>
      <c r="GLB160" s="468"/>
      <c r="GLC160" s="468"/>
      <c r="GLD160" s="468"/>
      <c r="GLE160" s="468"/>
      <c r="GLF160" s="468"/>
      <c r="GLG160" s="468"/>
      <c r="GLH160" s="468"/>
      <c r="GLI160" s="468"/>
      <c r="GLJ160" s="468"/>
      <c r="GLK160" s="468"/>
      <c r="GLL160" s="468"/>
      <c r="GLM160" s="468"/>
      <c r="GLN160" s="468"/>
      <c r="GLO160" s="468"/>
      <c r="GLP160" s="468"/>
      <c r="GLQ160" s="468"/>
      <c r="GLR160" s="468"/>
      <c r="GLS160" s="468"/>
      <c r="GLT160" s="468"/>
      <c r="GLU160" s="468"/>
      <c r="GLV160" s="468"/>
      <c r="GLW160" s="468"/>
      <c r="GLX160" s="468"/>
      <c r="GLY160" s="468"/>
      <c r="GLZ160" s="468"/>
      <c r="GMA160" s="468"/>
      <c r="GMB160" s="468"/>
      <c r="GMC160" s="468"/>
      <c r="GMD160" s="468"/>
      <c r="GME160" s="468"/>
      <c r="GMF160" s="468"/>
      <c r="GMG160" s="468"/>
      <c r="GMH160" s="468"/>
      <c r="GMI160" s="468"/>
      <c r="GMJ160" s="468"/>
      <c r="GMK160" s="468"/>
      <c r="GML160" s="468"/>
      <c r="GMM160" s="468"/>
      <c r="GMN160" s="468"/>
      <c r="GMO160" s="468"/>
      <c r="GMP160" s="468"/>
      <c r="GMQ160" s="468"/>
      <c r="GMR160" s="468"/>
      <c r="GMS160" s="468"/>
      <c r="GMT160" s="468"/>
      <c r="GMU160" s="468"/>
      <c r="GMV160" s="468"/>
      <c r="GMW160" s="468"/>
      <c r="GMX160" s="468"/>
      <c r="GMY160" s="468"/>
      <c r="GMZ160" s="468"/>
      <c r="GNA160" s="468"/>
      <c r="GNB160" s="468"/>
      <c r="GNC160" s="468"/>
      <c r="GND160" s="468"/>
      <c r="GNE160" s="468"/>
      <c r="GNF160" s="468"/>
      <c r="GNG160" s="468"/>
      <c r="GNH160" s="468"/>
      <c r="GNI160" s="468"/>
      <c r="GNJ160" s="468"/>
      <c r="GNK160" s="468"/>
      <c r="GNL160" s="468"/>
      <c r="GNM160" s="468"/>
      <c r="GNN160" s="468"/>
      <c r="GNO160" s="468"/>
      <c r="GNP160" s="468"/>
      <c r="GNQ160" s="468"/>
      <c r="GNR160" s="468"/>
      <c r="GNS160" s="468"/>
      <c r="GNT160" s="468"/>
      <c r="GNU160" s="468"/>
      <c r="GNV160" s="468"/>
      <c r="GNW160" s="468"/>
      <c r="GNX160" s="468"/>
      <c r="GNY160" s="468"/>
      <c r="GNZ160" s="468"/>
      <c r="GOA160" s="468"/>
      <c r="GOB160" s="468"/>
      <c r="GOC160" s="468"/>
      <c r="GOD160" s="468"/>
      <c r="GOE160" s="468"/>
      <c r="GOF160" s="468"/>
      <c r="GOG160" s="468"/>
      <c r="GOH160" s="468"/>
      <c r="GOI160" s="468"/>
      <c r="GOJ160" s="468"/>
      <c r="GOK160" s="468"/>
      <c r="GOL160" s="468"/>
      <c r="GOM160" s="468"/>
      <c r="GON160" s="468"/>
      <c r="GOO160" s="468"/>
      <c r="GOP160" s="468"/>
      <c r="GOQ160" s="468"/>
      <c r="GOR160" s="468"/>
      <c r="GOS160" s="468"/>
      <c r="GOT160" s="468"/>
      <c r="GOU160" s="468"/>
      <c r="GOV160" s="468"/>
      <c r="GOW160" s="468"/>
      <c r="GOX160" s="468"/>
      <c r="GOY160" s="468"/>
      <c r="GOZ160" s="468"/>
      <c r="GPA160" s="468"/>
      <c r="GPB160" s="468"/>
      <c r="GPC160" s="468"/>
      <c r="GPD160" s="468"/>
      <c r="GPE160" s="468"/>
      <c r="GPF160" s="468"/>
      <c r="GPG160" s="468"/>
      <c r="GPH160" s="468"/>
      <c r="GPI160" s="468"/>
      <c r="GPJ160" s="468"/>
      <c r="GPK160" s="468"/>
      <c r="GPL160" s="468"/>
      <c r="GPM160" s="468"/>
      <c r="GPN160" s="468"/>
      <c r="GPO160" s="468"/>
      <c r="GPP160" s="468"/>
      <c r="GPQ160" s="468"/>
      <c r="GPR160" s="468"/>
      <c r="GPS160" s="468"/>
      <c r="GPT160" s="468"/>
      <c r="GPU160" s="468"/>
      <c r="GPV160" s="468"/>
      <c r="GPW160" s="468"/>
      <c r="GPX160" s="468"/>
      <c r="GPY160" s="468"/>
      <c r="GPZ160" s="468"/>
      <c r="GQA160" s="468"/>
      <c r="GQB160" s="468"/>
      <c r="GQC160" s="468"/>
      <c r="GQD160" s="468"/>
      <c r="GQE160" s="468"/>
      <c r="GQF160" s="468"/>
      <c r="GQG160" s="468"/>
      <c r="GQH160" s="468"/>
      <c r="GQI160" s="468"/>
      <c r="GQJ160" s="468"/>
      <c r="GQK160" s="468"/>
      <c r="GQL160" s="468"/>
      <c r="GQM160" s="468"/>
      <c r="GQN160" s="468"/>
      <c r="GQO160" s="468"/>
      <c r="GQP160" s="468"/>
      <c r="GQQ160" s="468"/>
      <c r="GQR160" s="468"/>
      <c r="GQS160" s="468"/>
      <c r="GQT160" s="468"/>
      <c r="GQU160" s="468"/>
      <c r="GQV160" s="468"/>
      <c r="GQW160" s="468"/>
      <c r="GQX160" s="468"/>
      <c r="GQY160" s="468"/>
      <c r="GQZ160" s="468"/>
      <c r="GRA160" s="468"/>
      <c r="GRB160" s="468"/>
      <c r="GRC160" s="468"/>
      <c r="GRD160" s="468"/>
      <c r="GRE160" s="468"/>
      <c r="GRF160" s="468"/>
      <c r="GRG160" s="468"/>
      <c r="GRH160" s="468"/>
      <c r="GRI160" s="468"/>
      <c r="GRJ160" s="468"/>
      <c r="GRK160" s="468"/>
      <c r="GRL160" s="468"/>
      <c r="GRM160" s="468"/>
      <c r="GRN160" s="468"/>
      <c r="GRO160" s="468"/>
      <c r="GRP160" s="468"/>
      <c r="GRQ160" s="468"/>
      <c r="GRR160" s="468"/>
      <c r="GRS160" s="468"/>
      <c r="GRT160" s="468"/>
      <c r="GRU160" s="468"/>
      <c r="GRV160" s="468"/>
      <c r="GRW160" s="468"/>
      <c r="GRX160" s="468"/>
      <c r="GRY160" s="468"/>
      <c r="GRZ160" s="468"/>
      <c r="GSA160" s="468"/>
      <c r="GSB160" s="468"/>
      <c r="GSC160" s="468"/>
      <c r="GSD160" s="468"/>
      <c r="GSE160" s="468"/>
      <c r="GSF160" s="468"/>
      <c r="GSG160" s="468"/>
      <c r="GSH160" s="468"/>
      <c r="GSI160" s="468"/>
      <c r="GSJ160" s="468"/>
      <c r="GSK160" s="468"/>
      <c r="GSL160" s="468"/>
      <c r="GSM160" s="468"/>
      <c r="GSN160" s="468"/>
      <c r="GSO160" s="468"/>
      <c r="GSP160" s="468"/>
      <c r="GSQ160" s="468"/>
      <c r="GSR160" s="468"/>
      <c r="GSS160" s="468"/>
      <c r="GST160" s="468"/>
      <c r="GSU160" s="468"/>
      <c r="GSV160" s="468"/>
      <c r="GSW160" s="468"/>
      <c r="GSX160" s="468"/>
      <c r="GSY160" s="468"/>
      <c r="GSZ160" s="468"/>
      <c r="GTA160" s="468"/>
      <c r="GTB160" s="468"/>
      <c r="GTC160" s="468"/>
      <c r="GTD160" s="468"/>
      <c r="GTE160" s="468"/>
      <c r="GTF160" s="468"/>
      <c r="GTG160" s="468"/>
      <c r="GTH160" s="468"/>
      <c r="GTI160" s="468"/>
      <c r="GTJ160" s="468"/>
      <c r="GTK160" s="468"/>
      <c r="GTL160" s="468"/>
      <c r="GTM160" s="468"/>
      <c r="GTN160" s="468"/>
      <c r="GTO160" s="468"/>
      <c r="GTP160" s="468"/>
      <c r="GTQ160" s="468"/>
      <c r="GTR160" s="468"/>
      <c r="GTS160" s="468"/>
      <c r="GTT160" s="468"/>
      <c r="GTU160" s="468"/>
      <c r="GTV160" s="468"/>
      <c r="GTW160" s="468"/>
      <c r="GTX160" s="468"/>
      <c r="GTY160" s="468"/>
      <c r="GTZ160" s="468"/>
      <c r="GUA160" s="468"/>
      <c r="GUB160" s="468"/>
      <c r="GUC160" s="468"/>
      <c r="GUD160" s="468"/>
      <c r="GUE160" s="468"/>
      <c r="GUF160" s="468"/>
      <c r="GUG160" s="468"/>
      <c r="GUH160" s="468"/>
      <c r="GUI160" s="468"/>
      <c r="GUJ160" s="468"/>
      <c r="GUK160" s="468"/>
      <c r="GUL160" s="468"/>
      <c r="GUM160" s="468"/>
      <c r="GUN160" s="468"/>
      <c r="GUO160" s="468"/>
      <c r="GUP160" s="468"/>
      <c r="GUQ160" s="468"/>
      <c r="GUR160" s="468"/>
      <c r="GUS160" s="468"/>
      <c r="GUT160" s="468"/>
      <c r="GUU160" s="468"/>
      <c r="GUV160" s="468"/>
      <c r="GUW160" s="468"/>
      <c r="GUX160" s="468"/>
      <c r="GUY160" s="468"/>
      <c r="GUZ160" s="468"/>
      <c r="GVA160" s="468"/>
      <c r="GVB160" s="468"/>
      <c r="GVC160" s="468"/>
      <c r="GVD160" s="468"/>
      <c r="GVE160" s="468"/>
      <c r="GVF160" s="468"/>
      <c r="GVG160" s="468"/>
      <c r="GVH160" s="468"/>
      <c r="GVI160" s="468"/>
      <c r="GVJ160" s="468"/>
      <c r="GVK160" s="468"/>
      <c r="GVL160" s="468"/>
      <c r="GVM160" s="468"/>
      <c r="GVN160" s="468"/>
      <c r="GVO160" s="468"/>
      <c r="GVP160" s="468"/>
      <c r="GVQ160" s="468"/>
      <c r="GVR160" s="468"/>
      <c r="GVS160" s="468"/>
      <c r="GVT160" s="468"/>
      <c r="GVU160" s="468"/>
      <c r="GVV160" s="468"/>
      <c r="GVW160" s="468"/>
      <c r="GVX160" s="468"/>
      <c r="GVY160" s="468"/>
      <c r="GVZ160" s="468"/>
      <c r="GWA160" s="468"/>
      <c r="GWB160" s="468"/>
      <c r="GWC160" s="468"/>
      <c r="GWD160" s="468"/>
      <c r="GWE160" s="468"/>
      <c r="GWF160" s="468"/>
      <c r="GWG160" s="468"/>
      <c r="GWH160" s="468"/>
      <c r="GWI160" s="468"/>
      <c r="GWJ160" s="468"/>
      <c r="GWK160" s="468"/>
      <c r="GWL160" s="468"/>
      <c r="GWM160" s="468"/>
      <c r="GWN160" s="468"/>
      <c r="GWO160" s="468"/>
      <c r="GWP160" s="468"/>
      <c r="GWQ160" s="468"/>
      <c r="GWR160" s="468"/>
      <c r="GWS160" s="468"/>
      <c r="GWT160" s="468"/>
      <c r="GWU160" s="468"/>
      <c r="GWV160" s="468"/>
      <c r="GWW160" s="468"/>
      <c r="GWX160" s="468"/>
      <c r="GWY160" s="468"/>
      <c r="GWZ160" s="468"/>
      <c r="GXA160" s="468"/>
      <c r="GXB160" s="468"/>
      <c r="GXC160" s="468"/>
      <c r="GXD160" s="468"/>
      <c r="GXE160" s="468"/>
      <c r="GXF160" s="468"/>
      <c r="GXG160" s="468"/>
      <c r="GXH160" s="468"/>
      <c r="GXI160" s="468"/>
      <c r="GXJ160" s="468"/>
      <c r="GXK160" s="468"/>
      <c r="GXL160" s="468"/>
      <c r="GXM160" s="468"/>
      <c r="GXN160" s="468"/>
      <c r="GXO160" s="468"/>
      <c r="GXP160" s="468"/>
      <c r="GXQ160" s="468"/>
      <c r="GXR160" s="468"/>
      <c r="GXS160" s="468"/>
      <c r="GXT160" s="468"/>
      <c r="GXU160" s="468"/>
      <c r="GXV160" s="468"/>
      <c r="GXW160" s="468"/>
      <c r="GXX160" s="468"/>
      <c r="GXY160" s="468"/>
      <c r="GXZ160" s="468"/>
      <c r="GYA160" s="468"/>
      <c r="GYB160" s="468"/>
      <c r="GYC160" s="468"/>
      <c r="GYD160" s="468"/>
      <c r="GYE160" s="468"/>
      <c r="GYF160" s="468"/>
      <c r="GYG160" s="468"/>
      <c r="GYH160" s="468"/>
      <c r="GYI160" s="468"/>
      <c r="GYJ160" s="468"/>
      <c r="GYK160" s="468"/>
      <c r="GYL160" s="468"/>
      <c r="GYM160" s="468"/>
      <c r="GYN160" s="468"/>
      <c r="GYO160" s="468"/>
      <c r="GYP160" s="468"/>
      <c r="GYQ160" s="468"/>
      <c r="GYR160" s="468"/>
      <c r="GYS160" s="468"/>
      <c r="GYT160" s="468"/>
      <c r="GYU160" s="468"/>
      <c r="GYV160" s="468"/>
      <c r="GYW160" s="468"/>
      <c r="GYX160" s="468"/>
      <c r="GYY160" s="468"/>
      <c r="GYZ160" s="468"/>
      <c r="GZA160" s="468"/>
      <c r="GZB160" s="468"/>
      <c r="GZC160" s="468"/>
      <c r="GZD160" s="468"/>
      <c r="GZE160" s="468"/>
      <c r="GZF160" s="468"/>
      <c r="GZG160" s="468"/>
      <c r="GZH160" s="468"/>
      <c r="GZI160" s="468"/>
      <c r="GZJ160" s="468"/>
      <c r="GZK160" s="468"/>
      <c r="GZL160" s="468"/>
      <c r="GZM160" s="468"/>
      <c r="GZN160" s="468"/>
      <c r="GZO160" s="468"/>
      <c r="GZP160" s="468"/>
      <c r="GZQ160" s="468"/>
      <c r="GZR160" s="468"/>
      <c r="GZS160" s="468"/>
      <c r="GZT160" s="468"/>
      <c r="GZU160" s="468"/>
      <c r="GZV160" s="468"/>
      <c r="GZW160" s="468"/>
      <c r="GZX160" s="468"/>
      <c r="GZY160" s="468"/>
      <c r="GZZ160" s="468"/>
      <c r="HAA160" s="468"/>
      <c r="HAB160" s="468"/>
      <c r="HAC160" s="468"/>
      <c r="HAD160" s="468"/>
      <c r="HAE160" s="468"/>
      <c r="HAF160" s="468"/>
      <c r="HAG160" s="468"/>
      <c r="HAH160" s="468"/>
      <c r="HAI160" s="468"/>
      <c r="HAJ160" s="468"/>
      <c r="HAK160" s="468"/>
      <c r="HAL160" s="468"/>
      <c r="HAM160" s="468"/>
      <c r="HAN160" s="468"/>
      <c r="HAO160" s="468"/>
      <c r="HAP160" s="468"/>
      <c r="HAQ160" s="468"/>
      <c r="HAR160" s="468"/>
      <c r="HAS160" s="468"/>
      <c r="HAT160" s="468"/>
      <c r="HAU160" s="468"/>
      <c r="HAV160" s="468"/>
      <c r="HAW160" s="468"/>
      <c r="HAX160" s="468"/>
      <c r="HAY160" s="468"/>
      <c r="HAZ160" s="468"/>
      <c r="HBA160" s="468"/>
      <c r="HBB160" s="468"/>
      <c r="HBC160" s="468"/>
      <c r="HBD160" s="468"/>
      <c r="HBE160" s="468"/>
      <c r="HBF160" s="468"/>
      <c r="HBG160" s="468"/>
      <c r="HBH160" s="468"/>
      <c r="HBI160" s="468"/>
      <c r="HBJ160" s="468"/>
      <c r="HBK160" s="468"/>
      <c r="HBL160" s="468"/>
      <c r="HBM160" s="468"/>
      <c r="HBN160" s="468"/>
      <c r="HBO160" s="468"/>
      <c r="HBP160" s="468"/>
      <c r="HBQ160" s="468"/>
      <c r="HBR160" s="468"/>
      <c r="HBS160" s="468"/>
      <c r="HBT160" s="468"/>
      <c r="HBU160" s="468"/>
      <c r="HBV160" s="468"/>
      <c r="HBW160" s="468"/>
      <c r="HBX160" s="468"/>
      <c r="HBY160" s="468"/>
      <c r="HBZ160" s="468"/>
      <c r="HCA160" s="468"/>
      <c r="HCB160" s="468"/>
      <c r="HCC160" s="468"/>
      <c r="HCD160" s="468"/>
      <c r="HCE160" s="468"/>
      <c r="HCF160" s="468"/>
      <c r="HCG160" s="468"/>
      <c r="HCH160" s="468"/>
      <c r="HCI160" s="468"/>
      <c r="HCJ160" s="468"/>
      <c r="HCK160" s="468"/>
      <c r="HCL160" s="468"/>
      <c r="HCM160" s="468"/>
      <c r="HCN160" s="468"/>
      <c r="HCO160" s="468"/>
      <c r="HCP160" s="468"/>
      <c r="HCQ160" s="468"/>
      <c r="HCR160" s="468"/>
      <c r="HCS160" s="468"/>
      <c r="HCT160" s="468"/>
      <c r="HCU160" s="468"/>
      <c r="HCV160" s="468"/>
      <c r="HCW160" s="468"/>
      <c r="HCX160" s="468"/>
      <c r="HCY160" s="468"/>
      <c r="HCZ160" s="468"/>
      <c r="HDA160" s="468"/>
      <c r="HDB160" s="468"/>
      <c r="HDC160" s="468"/>
      <c r="HDD160" s="468"/>
      <c r="HDE160" s="468"/>
      <c r="HDF160" s="468"/>
      <c r="HDG160" s="468"/>
      <c r="HDH160" s="468"/>
      <c r="HDI160" s="468"/>
      <c r="HDJ160" s="468"/>
      <c r="HDK160" s="468"/>
      <c r="HDL160" s="468"/>
      <c r="HDM160" s="468"/>
      <c r="HDN160" s="468"/>
      <c r="HDO160" s="468"/>
      <c r="HDP160" s="468"/>
      <c r="HDQ160" s="468"/>
      <c r="HDR160" s="468"/>
      <c r="HDS160" s="468"/>
      <c r="HDT160" s="468"/>
      <c r="HDU160" s="468"/>
      <c r="HDV160" s="468"/>
      <c r="HDW160" s="468"/>
      <c r="HDX160" s="468"/>
      <c r="HDY160" s="468"/>
      <c r="HDZ160" s="468"/>
      <c r="HEA160" s="468"/>
      <c r="HEB160" s="468"/>
      <c r="HEC160" s="468"/>
      <c r="HED160" s="468"/>
      <c r="HEE160" s="468"/>
      <c r="HEF160" s="468"/>
      <c r="HEG160" s="468"/>
      <c r="HEH160" s="468"/>
      <c r="HEI160" s="468"/>
      <c r="HEJ160" s="468"/>
      <c r="HEK160" s="468"/>
      <c r="HEL160" s="468"/>
      <c r="HEM160" s="468"/>
      <c r="HEN160" s="468"/>
      <c r="HEO160" s="468"/>
      <c r="HEP160" s="468"/>
      <c r="HEQ160" s="468"/>
      <c r="HER160" s="468"/>
      <c r="HES160" s="468"/>
      <c r="HET160" s="468"/>
      <c r="HEU160" s="468"/>
      <c r="HEV160" s="468"/>
      <c r="HEW160" s="468"/>
      <c r="HEX160" s="468"/>
      <c r="HEY160" s="468"/>
      <c r="HEZ160" s="468"/>
      <c r="HFA160" s="468"/>
      <c r="HFB160" s="468"/>
      <c r="HFC160" s="468"/>
      <c r="HFD160" s="468"/>
      <c r="HFE160" s="468"/>
      <c r="HFF160" s="468"/>
      <c r="HFG160" s="468"/>
      <c r="HFH160" s="468"/>
      <c r="HFI160" s="468"/>
      <c r="HFJ160" s="468"/>
      <c r="HFK160" s="468"/>
      <c r="HFL160" s="468"/>
      <c r="HFM160" s="468"/>
      <c r="HFN160" s="468"/>
      <c r="HFO160" s="468"/>
      <c r="HFP160" s="468"/>
      <c r="HFQ160" s="468"/>
      <c r="HFR160" s="468"/>
      <c r="HFS160" s="468"/>
      <c r="HFT160" s="468"/>
      <c r="HFU160" s="468"/>
      <c r="HFV160" s="468"/>
      <c r="HFW160" s="468"/>
      <c r="HFX160" s="468"/>
      <c r="HFY160" s="468"/>
      <c r="HFZ160" s="468"/>
      <c r="HGA160" s="468"/>
      <c r="HGB160" s="468"/>
      <c r="HGC160" s="468"/>
      <c r="HGD160" s="468"/>
      <c r="HGE160" s="468"/>
      <c r="HGF160" s="468"/>
      <c r="HGG160" s="468"/>
      <c r="HGH160" s="468"/>
      <c r="HGI160" s="468"/>
      <c r="HGJ160" s="468"/>
      <c r="HGK160" s="468"/>
      <c r="HGL160" s="468"/>
      <c r="HGM160" s="468"/>
      <c r="HGN160" s="468"/>
      <c r="HGO160" s="468"/>
      <c r="HGP160" s="468"/>
      <c r="HGQ160" s="468"/>
      <c r="HGR160" s="468"/>
      <c r="HGS160" s="468"/>
      <c r="HGT160" s="468"/>
      <c r="HGU160" s="468"/>
      <c r="HGV160" s="468"/>
      <c r="HGW160" s="468"/>
      <c r="HGX160" s="468"/>
      <c r="HGY160" s="468"/>
      <c r="HGZ160" s="468"/>
      <c r="HHA160" s="468"/>
      <c r="HHB160" s="468"/>
      <c r="HHC160" s="468"/>
      <c r="HHD160" s="468"/>
      <c r="HHE160" s="468"/>
      <c r="HHF160" s="468"/>
      <c r="HHG160" s="468"/>
      <c r="HHH160" s="468"/>
      <c r="HHI160" s="468"/>
      <c r="HHJ160" s="468"/>
      <c r="HHK160" s="468"/>
      <c r="HHL160" s="468"/>
      <c r="HHM160" s="468"/>
      <c r="HHN160" s="468"/>
      <c r="HHO160" s="468"/>
      <c r="HHP160" s="468"/>
      <c r="HHQ160" s="468"/>
      <c r="HHR160" s="468"/>
      <c r="HHS160" s="468"/>
      <c r="HHT160" s="468"/>
      <c r="HHU160" s="468"/>
      <c r="HHV160" s="468"/>
      <c r="HHW160" s="468"/>
      <c r="HHX160" s="468"/>
      <c r="HHY160" s="468"/>
      <c r="HHZ160" s="468"/>
      <c r="HIA160" s="468"/>
      <c r="HIB160" s="468"/>
      <c r="HIC160" s="468"/>
      <c r="HID160" s="468"/>
      <c r="HIE160" s="468"/>
      <c r="HIF160" s="468"/>
      <c r="HIG160" s="468"/>
      <c r="HIH160" s="468"/>
      <c r="HII160" s="468"/>
      <c r="HIJ160" s="468"/>
      <c r="HIK160" s="468"/>
      <c r="HIL160" s="468"/>
      <c r="HIM160" s="468"/>
      <c r="HIN160" s="468"/>
      <c r="HIO160" s="468"/>
      <c r="HIP160" s="468"/>
      <c r="HIQ160" s="468"/>
      <c r="HIR160" s="468"/>
      <c r="HIS160" s="468"/>
      <c r="HIT160" s="468"/>
      <c r="HIU160" s="468"/>
      <c r="HIV160" s="468"/>
      <c r="HIW160" s="468"/>
      <c r="HIX160" s="468"/>
      <c r="HIY160" s="468"/>
      <c r="HIZ160" s="468"/>
      <c r="HJA160" s="468"/>
      <c r="HJB160" s="468"/>
      <c r="HJC160" s="468"/>
      <c r="HJD160" s="468"/>
      <c r="HJE160" s="468"/>
      <c r="HJF160" s="468"/>
      <c r="HJG160" s="468"/>
      <c r="HJH160" s="468"/>
      <c r="HJI160" s="468"/>
      <c r="HJJ160" s="468"/>
      <c r="HJK160" s="468"/>
      <c r="HJL160" s="468"/>
      <c r="HJM160" s="468"/>
      <c r="HJN160" s="468"/>
      <c r="HJO160" s="468"/>
      <c r="HJP160" s="468"/>
      <c r="HJQ160" s="468"/>
      <c r="HJR160" s="468"/>
      <c r="HJS160" s="468"/>
      <c r="HJT160" s="468"/>
      <c r="HJU160" s="468"/>
      <c r="HJV160" s="468"/>
      <c r="HJW160" s="468"/>
      <c r="HJX160" s="468"/>
      <c r="HJY160" s="468"/>
      <c r="HJZ160" s="468"/>
      <c r="HKA160" s="468"/>
      <c r="HKB160" s="468"/>
      <c r="HKC160" s="468"/>
      <c r="HKD160" s="468"/>
      <c r="HKE160" s="468"/>
      <c r="HKF160" s="468"/>
      <c r="HKG160" s="468"/>
      <c r="HKH160" s="468"/>
      <c r="HKI160" s="468"/>
      <c r="HKJ160" s="468"/>
      <c r="HKK160" s="468"/>
      <c r="HKL160" s="468"/>
      <c r="HKM160" s="468"/>
      <c r="HKN160" s="468"/>
      <c r="HKO160" s="468"/>
      <c r="HKP160" s="468"/>
      <c r="HKQ160" s="468"/>
      <c r="HKR160" s="468"/>
      <c r="HKS160" s="468"/>
      <c r="HKT160" s="468"/>
      <c r="HKU160" s="468"/>
      <c r="HKV160" s="468"/>
      <c r="HKW160" s="468"/>
      <c r="HKX160" s="468"/>
      <c r="HKY160" s="468"/>
      <c r="HKZ160" s="468"/>
      <c r="HLA160" s="468"/>
      <c r="HLB160" s="468"/>
      <c r="HLC160" s="468"/>
      <c r="HLD160" s="468"/>
      <c r="HLE160" s="468"/>
      <c r="HLF160" s="468"/>
      <c r="HLG160" s="468"/>
      <c r="HLH160" s="468"/>
      <c r="HLI160" s="468"/>
      <c r="HLJ160" s="468"/>
      <c r="HLK160" s="468"/>
      <c r="HLL160" s="468"/>
      <c r="HLM160" s="468"/>
      <c r="HLN160" s="468"/>
      <c r="HLO160" s="468"/>
      <c r="HLP160" s="468"/>
      <c r="HLQ160" s="468"/>
      <c r="HLR160" s="468"/>
      <c r="HLS160" s="468"/>
      <c r="HLT160" s="468"/>
      <c r="HLU160" s="468"/>
      <c r="HLV160" s="468"/>
      <c r="HLW160" s="468"/>
      <c r="HLX160" s="468"/>
      <c r="HLY160" s="468"/>
      <c r="HLZ160" s="468"/>
      <c r="HMA160" s="468"/>
      <c r="HMB160" s="468"/>
      <c r="HMC160" s="468"/>
      <c r="HMD160" s="468"/>
      <c r="HME160" s="468"/>
      <c r="HMF160" s="468"/>
      <c r="HMG160" s="468"/>
      <c r="HMH160" s="468"/>
      <c r="HMI160" s="468"/>
      <c r="HMJ160" s="468"/>
      <c r="HMK160" s="468"/>
      <c r="HML160" s="468"/>
      <c r="HMM160" s="468"/>
      <c r="HMN160" s="468"/>
      <c r="HMO160" s="468"/>
      <c r="HMP160" s="468"/>
      <c r="HMQ160" s="468"/>
      <c r="HMR160" s="468"/>
      <c r="HMS160" s="468"/>
      <c r="HMT160" s="468"/>
      <c r="HMU160" s="468"/>
      <c r="HMV160" s="468"/>
      <c r="HMW160" s="468"/>
      <c r="HMX160" s="468"/>
      <c r="HMY160" s="468"/>
      <c r="HMZ160" s="468"/>
      <c r="HNA160" s="468"/>
      <c r="HNB160" s="468"/>
      <c r="HNC160" s="468"/>
      <c r="HND160" s="468"/>
      <c r="HNE160" s="468"/>
      <c r="HNF160" s="468"/>
      <c r="HNG160" s="468"/>
      <c r="HNH160" s="468"/>
      <c r="HNI160" s="468"/>
      <c r="HNJ160" s="468"/>
      <c r="HNK160" s="468"/>
      <c r="HNL160" s="468"/>
      <c r="HNM160" s="468"/>
      <c r="HNN160" s="468"/>
      <c r="HNO160" s="468"/>
      <c r="HNP160" s="468"/>
      <c r="HNQ160" s="468"/>
      <c r="HNR160" s="468"/>
      <c r="HNS160" s="468"/>
      <c r="HNT160" s="468"/>
      <c r="HNU160" s="468"/>
      <c r="HNV160" s="468"/>
      <c r="HNW160" s="468"/>
      <c r="HNX160" s="468"/>
      <c r="HNY160" s="468"/>
      <c r="HNZ160" s="468"/>
      <c r="HOA160" s="468"/>
      <c r="HOB160" s="468"/>
      <c r="HOC160" s="468"/>
      <c r="HOD160" s="468"/>
      <c r="HOE160" s="468"/>
      <c r="HOF160" s="468"/>
      <c r="HOG160" s="468"/>
      <c r="HOH160" s="468"/>
      <c r="HOI160" s="468"/>
      <c r="HOJ160" s="468"/>
      <c r="HOK160" s="468"/>
      <c r="HOL160" s="468"/>
      <c r="HOM160" s="468"/>
      <c r="HON160" s="468"/>
      <c r="HOO160" s="468"/>
      <c r="HOP160" s="468"/>
      <c r="HOQ160" s="468"/>
      <c r="HOR160" s="468"/>
      <c r="HOS160" s="468"/>
      <c r="HOT160" s="468"/>
      <c r="HOU160" s="468"/>
      <c r="HOV160" s="468"/>
      <c r="HOW160" s="468"/>
      <c r="HOX160" s="468"/>
      <c r="HOY160" s="468"/>
      <c r="HOZ160" s="468"/>
      <c r="HPA160" s="468"/>
      <c r="HPB160" s="468"/>
      <c r="HPC160" s="468"/>
      <c r="HPD160" s="468"/>
      <c r="HPE160" s="468"/>
      <c r="HPF160" s="468"/>
      <c r="HPG160" s="468"/>
      <c r="HPH160" s="468"/>
      <c r="HPI160" s="468"/>
      <c r="HPJ160" s="468"/>
      <c r="HPK160" s="468"/>
      <c r="HPL160" s="468"/>
      <c r="HPM160" s="468"/>
      <c r="HPN160" s="468"/>
      <c r="HPO160" s="468"/>
      <c r="HPP160" s="468"/>
      <c r="HPQ160" s="468"/>
      <c r="HPR160" s="468"/>
      <c r="HPS160" s="468"/>
      <c r="HPT160" s="468"/>
      <c r="HPU160" s="468"/>
      <c r="HPV160" s="468"/>
      <c r="HPW160" s="468"/>
      <c r="HPX160" s="468"/>
      <c r="HPY160" s="468"/>
      <c r="HPZ160" s="468"/>
      <c r="HQA160" s="468"/>
      <c r="HQB160" s="468"/>
      <c r="HQC160" s="468"/>
      <c r="HQD160" s="468"/>
      <c r="HQE160" s="468"/>
      <c r="HQF160" s="468"/>
      <c r="HQG160" s="468"/>
      <c r="HQH160" s="468"/>
      <c r="HQI160" s="468"/>
      <c r="HQJ160" s="468"/>
      <c r="HQK160" s="468"/>
      <c r="HQL160" s="468"/>
      <c r="HQM160" s="468"/>
      <c r="HQN160" s="468"/>
      <c r="HQO160" s="468"/>
      <c r="HQP160" s="468"/>
      <c r="HQQ160" s="468"/>
      <c r="HQR160" s="468"/>
      <c r="HQS160" s="468"/>
      <c r="HQT160" s="468"/>
      <c r="HQU160" s="468"/>
      <c r="HQV160" s="468"/>
      <c r="HQW160" s="468"/>
      <c r="HQX160" s="468"/>
      <c r="HQY160" s="468"/>
      <c r="HQZ160" s="468"/>
      <c r="HRA160" s="468"/>
      <c r="HRB160" s="468"/>
      <c r="HRC160" s="468"/>
      <c r="HRD160" s="468"/>
      <c r="HRE160" s="468"/>
      <c r="HRF160" s="468"/>
      <c r="HRG160" s="468"/>
      <c r="HRH160" s="468"/>
      <c r="HRI160" s="468"/>
      <c r="HRJ160" s="468"/>
      <c r="HRK160" s="468"/>
      <c r="HRL160" s="468"/>
      <c r="HRM160" s="468"/>
      <c r="HRN160" s="468"/>
      <c r="HRO160" s="468"/>
      <c r="HRP160" s="468"/>
      <c r="HRQ160" s="468"/>
      <c r="HRR160" s="468"/>
      <c r="HRS160" s="468"/>
      <c r="HRT160" s="468"/>
      <c r="HRU160" s="468"/>
      <c r="HRV160" s="468"/>
      <c r="HRW160" s="468"/>
      <c r="HRX160" s="468"/>
      <c r="HRY160" s="468"/>
      <c r="HRZ160" s="468"/>
      <c r="HSA160" s="468"/>
      <c r="HSB160" s="468"/>
      <c r="HSC160" s="468"/>
      <c r="HSD160" s="468"/>
      <c r="HSE160" s="468"/>
      <c r="HSF160" s="468"/>
      <c r="HSG160" s="468"/>
      <c r="HSH160" s="468"/>
      <c r="HSI160" s="468"/>
      <c r="HSJ160" s="468"/>
      <c r="HSK160" s="468"/>
      <c r="HSL160" s="468"/>
      <c r="HSM160" s="468"/>
      <c r="HSN160" s="468"/>
      <c r="HSO160" s="468"/>
      <c r="HSP160" s="468"/>
      <c r="HSQ160" s="468"/>
      <c r="HSR160" s="468"/>
      <c r="HSS160" s="468"/>
      <c r="HST160" s="468"/>
      <c r="HSU160" s="468"/>
      <c r="HSV160" s="468"/>
      <c r="HSW160" s="468"/>
      <c r="HSX160" s="468"/>
      <c r="HSY160" s="468"/>
      <c r="HSZ160" s="468"/>
      <c r="HTA160" s="468"/>
      <c r="HTB160" s="468"/>
      <c r="HTC160" s="468"/>
      <c r="HTD160" s="468"/>
      <c r="HTE160" s="468"/>
      <c r="HTF160" s="468"/>
      <c r="HTG160" s="468"/>
      <c r="HTH160" s="468"/>
      <c r="HTI160" s="468"/>
      <c r="HTJ160" s="468"/>
      <c r="HTK160" s="468"/>
      <c r="HTL160" s="468"/>
      <c r="HTM160" s="468"/>
      <c r="HTN160" s="468"/>
      <c r="HTO160" s="468"/>
      <c r="HTP160" s="468"/>
      <c r="HTQ160" s="468"/>
      <c r="HTR160" s="468"/>
      <c r="HTS160" s="468"/>
      <c r="HTT160" s="468"/>
      <c r="HTU160" s="468"/>
      <c r="HTV160" s="468"/>
      <c r="HTW160" s="468"/>
      <c r="HTX160" s="468"/>
      <c r="HTY160" s="468"/>
      <c r="HTZ160" s="468"/>
      <c r="HUA160" s="468"/>
      <c r="HUB160" s="468"/>
      <c r="HUC160" s="468"/>
      <c r="HUD160" s="468"/>
      <c r="HUE160" s="468"/>
      <c r="HUF160" s="468"/>
      <c r="HUG160" s="468"/>
      <c r="HUH160" s="468"/>
      <c r="HUI160" s="468"/>
      <c r="HUJ160" s="468"/>
      <c r="HUK160" s="468"/>
      <c r="HUL160" s="468"/>
      <c r="HUM160" s="468"/>
      <c r="HUN160" s="468"/>
      <c r="HUO160" s="468"/>
      <c r="HUP160" s="468"/>
      <c r="HUQ160" s="468"/>
      <c r="HUR160" s="468"/>
      <c r="HUS160" s="468"/>
      <c r="HUT160" s="468"/>
      <c r="HUU160" s="468"/>
      <c r="HUV160" s="468"/>
      <c r="HUW160" s="468"/>
      <c r="HUX160" s="468"/>
      <c r="HUY160" s="468"/>
      <c r="HUZ160" s="468"/>
      <c r="HVA160" s="468"/>
      <c r="HVB160" s="468"/>
      <c r="HVC160" s="468"/>
      <c r="HVD160" s="468"/>
      <c r="HVE160" s="468"/>
      <c r="HVF160" s="468"/>
      <c r="HVG160" s="468"/>
      <c r="HVH160" s="468"/>
      <c r="HVI160" s="468"/>
      <c r="HVJ160" s="468"/>
      <c r="HVK160" s="468"/>
      <c r="HVL160" s="468"/>
      <c r="HVM160" s="468"/>
      <c r="HVN160" s="468"/>
      <c r="HVO160" s="468"/>
      <c r="HVP160" s="468"/>
      <c r="HVQ160" s="468"/>
      <c r="HVR160" s="468"/>
      <c r="HVS160" s="468"/>
      <c r="HVT160" s="468"/>
      <c r="HVU160" s="468"/>
      <c r="HVV160" s="468"/>
      <c r="HVW160" s="468"/>
      <c r="HVX160" s="468"/>
      <c r="HVY160" s="468"/>
      <c r="HVZ160" s="468"/>
      <c r="HWA160" s="468"/>
      <c r="HWB160" s="468"/>
      <c r="HWC160" s="468"/>
      <c r="HWD160" s="468"/>
      <c r="HWE160" s="468"/>
      <c r="HWF160" s="468"/>
      <c r="HWG160" s="468"/>
      <c r="HWH160" s="468"/>
      <c r="HWI160" s="468"/>
      <c r="HWJ160" s="468"/>
      <c r="HWK160" s="468"/>
      <c r="HWL160" s="468"/>
      <c r="HWM160" s="468"/>
      <c r="HWN160" s="468"/>
      <c r="HWO160" s="468"/>
      <c r="HWP160" s="468"/>
      <c r="HWQ160" s="468"/>
      <c r="HWR160" s="468"/>
      <c r="HWS160" s="468"/>
      <c r="HWT160" s="468"/>
      <c r="HWU160" s="468"/>
      <c r="HWV160" s="468"/>
      <c r="HWW160" s="468"/>
      <c r="HWX160" s="468"/>
      <c r="HWY160" s="468"/>
      <c r="HWZ160" s="468"/>
      <c r="HXA160" s="468"/>
      <c r="HXB160" s="468"/>
      <c r="HXC160" s="468"/>
      <c r="HXD160" s="468"/>
      <c r="HXE160" s="468"/>
      <c r="HXF160" s="468"/>
      <c r="HXG160" s="468"/>
      <c r="HXH160" s="468"/>
      <c r="HXI160" s="468"/>
      <c r="HXJ160" s="468"/>
      <c r="HXK160" s="468"/>
      <c r="HXL160" s="468"/>
      <c r="HXM160" s="468"/>
      <c r="HXN160" s="468"/>
      <c r="HXO160" s="468"/>
      <c r="HXP160" s="468"/>
      <c r="HXQ160" s="468"/>
      <c r="HXR160" s="468"/>
      <c r="HXS160" s="468"/>
      <c r="HXT160" s="468"/>
      <c r="HXU160" s="468"/>
      <c r="HXV160" s="468"/>
      <c r="HXW160" s="468"/>
      <c r="HXX160" s="468"/>
      <c r="HXY160" s="468"/>
      <c r="HXZ160" s="468"/>
      <c r="HYA160" s="468"/>
      <c r="HYB160" s="468"/>
      <c r="HYC160" s="468"/>
      <c r="HYD160" s="468"/>
      <c r="HYE160" s="468"/>
      <c r="HYF160" s="468"/>
      <c r="HYG160" s="468"/>
      <c r="HYH160" s="468"/>
      <c r="HYI160" s="468"/>
      <c r="HYJ160" s="468"/>
      <c r="HYK160" s="468"/>
      <c r="HYL160" s="468"/>
      <c r="HYM160" s="468"/>
      <c r="HYN160" s="468"/>
      <c r="HYO160" s="468"/>
      <c r="HYP160" s="468"/>
      <c r="HYQ160" s="468"/>
      <c r="HYR160" s="468"/>
      <c r="HYS160" s="468"/>
      <c r="HYT160" s="468"/>
      <c r="HYU160" s="468"/>
      <c r="HYV160" s="468"/>
      <c r="HYW160" s="468"/>
      <c r="HYX160" s="468"/>
      <c r="HYY160" s="468"/>
      <c r="HYZ160" s="468"/>
      <c r="HZA160" s="468"/>
      <c r="HZB160" s="468"/>
      <c r="HZC160" s="468"/>
      <c r="HZD160" s="468"/>
      <c r="HZE160" s="468"/>
      <c r="HZF160" s="468"/>
      <c r="HZG160" s="468"/>
      <c r="HZH160" s="468"/>
      <c r="HZI160" s="468"/>
      <c r="HZJ160" s="468"/>
      <c r="HZK160" s="468"/>
      <c r="HZL160" s="468"/>
      <c r="HZM160" s="468"/>
      <c r="HZN160" s="468"/>
      <c r="HZO160" s="468"/>
      <c r="HZP160" s="468"/>
      <c r="HZQ160" s="468"/>
      <c r="HZR160" s="468"/>
      <c r="HZS160" s="468"/>
      <c r="HZT160" s="468"/>
      <c r="HZU160" s="468"/>
      <c r="HZV160" s="468"/>
      <c r="HZW160" s="468"/>
      <c r="HZX160" s="468"/>
      <c r="HZY160" s="468"/>
      <c r="HZZ160" s="468"/>
      <c r="IAA160" s="468"/>
      <c r="IAB160" s="468"/>
      <c r="IAC160" s="468"/>
      <c r="IAD160" s="468"/>
      <c r="IAE160" s="468"/>
      <c r="IAF160" s="468"/>
      <c r="IAG160" s="468"/>
      <c r="IAH160" s="468"/>
      <c r="IAI160" s="468"/>
      <c r="IAJ160" s="468"/>
      <c r="IAK160" s="468"/>
      <c r="IAL160" s="468"/>
      <c r="IAM160" s="468"/>
      <c r="IAN160" s="468"/>
      <c r="IAO160" s="468"/>
      <c r="IAP160" s="468"/>
      <c r="IAQ160" s="468"/>
      <c r="IAR160" s="468"/>
      <c r="IAS160" s="468"/>
      <c r="IAT160" s="468"/>
      <c r="IAU160" s="468"/>
      <c r="IAV160" s="468"/>
      <c r="IAW160" s="468"/>
      <c r="IAX160" s="468"/>
      <c r="IAY160" s="468"/>
      <c r="IAZ160" s="468"/>
      <c r="IBA160" s="468"/>
      <c r="IBB160" s="468"/>
      <c r="IBC160" s="468"/>
      <c r="IBD160" s="468"/>
      <c r="IBE160" s="468"/>
      <c r="IBF160" s="468"/>
      <c r="IBG160" s="468"/>
      <c r="IBH160" s="468"/>
      <c r="IBI160" s="468"/>
      <c r="IBJ160" s="468"/>
      <c r="IBK160" s="468"/>
      <c r="IBL160" s="468"/>
      <c r="IBM160" s="468"/>
      <c r="IBN160" s="468"/>
      <c r="IBO160" s="468"/>
      <c r="IBP160" s="468"/>
      <c r="IBQ160" s="468"/>
      <c r="IBR160" s="468"/>
      <c r="IBS160" s="468"/>
      <c r="IBT160" s="468"/>
      <c r="IBU160" s="468"/>
      <c r="IBV160" s="468"/>
      <c r="IBW160" s="468"/>
      <c r="IBX160" s="468"/>
      <c r="IBY160" s="468"/>
      <c r="IBZ160" s="468"/>
      <c r="ICA160" s="468"/>
      <c r="ICB160" s="468"/>
      <c r="ICC160" s="468"/>
      <c r="ICD160" s="468"/>
      <c r="ICE160" s="468"/>
      <c r="ICF160" s="468"/>
      <c r="ICG160" s="468"/>
      <c r="ICH160" s="468"/>
      <c r="ICI160" s="468"/>
      <c r="ICJ160" s="468"/>
      <c r="ICK160" s="468"/>
      <c r="ICL160" s="468"/>
      <c r="ICM160" s="468"/>
      <c r="ICN160" s="468"/>
      <c r="ICO160" s="468"/>
      <c r="ICP160" s="468"/>
      <c r="ICQ160" s="468"/>
      <c r="ICR160" s="468"/>
      <c r="ICS160" s="468"/>
      <c r="ICT160" s="468"/>
      <c r="ICU160" s="468"/>
      <c r="ICV160" s="468"/>
      <c r="ICW160" s="468"/>
      <c r="ICX160" s="468"/>
      <c r="ICY160" s="468"/>
      <c r="ICZ160" s="468"/>
      <c r="IDA160" s="468"/>
      <c r="IDB160" s="468"/>
      <c r="IDC160" s="468"/>
      <c r="IDD160" s="468"/>
      <c r="IDE160" s="468"/>
      <c r="IDF160" s="468"/>
      <c r="IDG160" s="468"/>
      <c r="IDH160" s="468"/>
      <c r="IDI160" s="468"/>
      <c r="IDJ160" s="468"/>
      <c r="IDK160" s="468"/>
      <c r="IDL160" s="468"/>
      <c r="IDM160" s="468"/>
      <c r="IDN160" s="468"/>
      <c r="IDO160" s="468"/>
      <c r="IDP160" s="468"/>
      <c r="IDQ160" s="468"/>
      <c r="IDR160" s="468"/>
      <c r="IDS160" s="468"/>
      <c r="IDT160" s="468"/>
      <c r="IDU160" s="468"/>
      <c r="IDV160" s="468"/>
      <c r="IDW160" s="468"/>
      <c r="IDX160" s="468"/>
      <c r="IDY160" s="468"/>
      <c r="IDZ160" s="468"/>
      <c r="IEA160" s="468"/>
      <c r="IEB160" s="468"/>
      <c r="IEC160" s="468"/>
      <c r="IED160" s="468"/>
      <c r="IEE160" s="468"/>
      <c r="IEF160" s="468"/>
      <c r="IEG160" s="468"/>
      <c r="IEH160" s="468"/>
      <c r="IEI160" s="468"/>
      <c r="IEJ160" s="468"/>
      <c r="IEK160" s="468"/>
      <c r="IEL160" s="468"/>
      <c r="IEM160" s="468"/>
      <c r="IEN160" s="468"/>
      <c r="IEO160" s="468"/>
      <c r="IEP160" s="468"/>
      <c r="IEQ160" s="468"/>
      <c r="IER160" s="468"/>
      <c r="IES160" s="468"/>
      <c r="IET160" s="468"/>
      <c r="IEU160" s="468"/>
      <c r="IEV160" s="468"/>
      <c r="IEW160" s="468"/>
      <c r="IEX160" s="468"/>
      <c r="IEY160" s="468"/>
      <c r="IEZ160" s="468"/>
      <c r="IFA160" s="468"/>
      <c r="IFB160" s="468"/>
      <c r="IFC160" s="468"/>
      <c r="IFD160" s="468"/>
      <c r="IFE160" s="468"/>
      <c r="IFF160" s="468"/>
      <c r="IFG160" s="468"/>
      <c r="IFH160" s="468"/>
      <c r="IFI160" s="468"/>
      <c r="IFJ160" s="468"/>
      <c r="IFK160" s="468"/>
      <c r="IFL160" s="468"/>
      <c r="IFM160" s="468"/>
      <c r="IFN160" s="468"/>
      <c r="IFO160" s="468"/>
      <c r="IFP160" s="468"/>
      <c r="IFQ160" s="468"/>
      <c r="IFR160" s="468"/>
      <c r="IFS160" s="468"/>
      <c r="IFT160" s="468"/>
      <c r="IFU160" s="468"/>
      <c r="IFV160" s="468"/>
      <c r="IFW160" s="468"/>
      <c r="IFX160" s="468"/>
      <c r="IFY160" s="468"/>
      <c r="IFZ160" s="468"/>
      <c r="IGA160" s="468"/>
      <c r="IGB160" s="468"/>
      <c r="IGC160" s="468"/>
      <c r="IGD160" s="468"/>
      <c r="IGE160" s="468"/>
      <c r="IGF160" s="468"/>
      <c r="IGG160" s="468"/>
      <c r="IGH160" s="468"/>
      <c r="IGI160" s="468"/>
      <c r="IGJ160" s="468"/>
      <c r="IGK160" s="468"/>
      <c r="IGL160" s="468"/>
      <c r="IGM160" s="468"/>
      <c r="IGN160" s="468"/>
      <c r="IGO160" s="468"/>
      <c r="IGP160" s="468"/>
      <c r="IGQ160" s="468"/>
      <c r="IGR160" s="468"/>
      <c r="IGS160" s="468"/>
      <c r="IGT160" s="468"/>
      <c r="IGU160" s="468"/>
      <c r="IGV160" s="468"/>
      <c r="IGW160" s="468"/>
      <c r="IGX160" s="468"/>
      <c r="IGY160" s="468"/>
      <c r="IGZ160" s="468"/>
      <c r="IHA160" s="468"/>
      <c r="IHB160" s="468"/>
      <c r="IHC160" s="468"/>
      <c r="IHD160" s="468"/>
      <c r="IHE160" s="468"/>
      <c r="IHF160" s="468"/>
      <c r="IHG160" s="468"/>
      <c r="IHH160" s="468"/>
      <c r="IHI160" s="468"/>
      <c r="IHJ160" s="468"/>
      <c r="IHK160" s="468"/>
      <c r="IHL160" s="468"/>
      <c r="IHM160" s="468"/>
      <c r="IHN160" s="468"/>
      <c r="IHO160" s="468"/>
      <c r="IHP160" s="468"/>
      <c r="IHQ160" s="468"/>
      <c r="IHR160" s="468"/>
      <c r="IHS160" s="468"/>
      <c r="IHT160" s="468"/>
      <c r="IHU160" s="468"/>
      <c r="IHV160" s="468"/>
      <c r="IHW160" s="468"/>
      <c r="IHX160" s="468"/>
      <c r="IHY160" s="468"/>
      <c r="IHZ160" s="468"/>
      <c r="IIA160" s="468"/>
      <c r="IIB160" s="468"/>
      <c r="IIC160" s="468"/>
      <c r="IID160" s="468"/>
      <c r="IIE160" s="468"/>
      <c r="IIF160" s="468"/>
      <c r="IIG160" s="468"/>
      <c r="IIH160" s="468"/>
      <c r="III160" s="468"/>
      <c r="IIJ160" s="468"/>
      <c r="IIK160" s="468"/>
      <c r="IIL160" s="468"/>
      <c r="IIM160" s="468"/>
      <c r="IIN160" s="468"/>
      <c r="IIO160" s="468"/>
      <c r="IIP160" s="468"/>
      <c r="IIQ160" s="468"/>
      <c r="IIR160" s="468"/>
      <c r="IIS160" s="468"/>
      <c r="IIT160" s="468"/>
      <c r="IIU160" s="468"/>
      <c r="IIV160" s="468"/>
      <c r="IIW160" s="468"/>
      <c r="IIX160" s="468"/>
      <c r="IIY160" s="468"/>
      <c r="IIZ160" s="468"/>
      <c r="IJA160" s="468"/>
      <c r="IJB160" s="468"/>
      <c r="IJC160" s="468"/>
      <c r="IJD160" s="468"/>
      <c r="IJE160" s="468"/>
      <c r="IJF160" s="468"/>
      <c r="IJG160" s="468"/>
      <c r="IJH160" s="468"/>
      <c r="IJI160" s="468"/>
      <c r="IJJ160" s="468"/>
      <c r="IJK160" s="468"/>
      <c r="IJL160" s="468"/>
      <c r="IJM160" s="468"/>
      <c r="IJN160" s="468"/>
      <c r="IJO160" s="468"/>
      <c r="IJP160" s="468"/>
      <c r="IJQ160" s="468"/>
      <c r="IJR160" s="468"/>
      <c r="IJS160" s="468"/>
      <c r="IJT160" s="468"/>
      <c r="IJU160" s="468"/>
      <c r="IJV160" s="468"/>
      <c r="IJW160" s="468"/>
      <c r="IJX160" s="468"/>
      <c r="IJY160" s="468"/>
      <c r="IJZ160" s="468"/>
      <c r="IKA160" s="468"/>
      <c r="IKB160" s="468"/>
      <c r="IKC160" s="468"/>
      <c r="IKD160" s="468"/>
      <c r="IKE160" s="468"/>
      <c r="IKF160" s="468"/>
      <c r="IKG160" s="468"/>
      <c r="IKH160" s="468"/>
      <c r="IKI160" s="468"/>
      <c r="IKJ160" s="468"/>
      <c r="IKK160" s="468"/>
      <c r="IKL160" s="468"/>
      <c r="IKM160" s="468"/>
      <c r="IKN160" s="468"/>
      <c r="IKO160" s="468"/>
      <c r="IKP160" s="468"/>
      <c r="IKQ160" s="468"/>
      <c r="IKR160" s="468"/>
      <c r="IKS160" s="468"/>
      <c r="IKT160" s="468"/>
      <c r="IKU160" s="468"/>
      <c r="IKV160" s="468"/>
      <c r="IKW160" s="468"/>
      <c r="IKX160" s="468"/>
      <c r="IKY160" s="468"/>
      <c r="IKZ160" s="468"/>
      <c r="ILA160" s="468"/>
      <c r="ILB160" s="468"/>
      <c r="ILC160" s="468"/>
      <c r="ILD160" s="468"/>
      <c r="ILE160" s="468"/>
      <c r="ILF160" s="468"/>
      <c r="ILG160" s="468"/>
      <c r="ILH160" s="468"/>
      <c r="ILI160" s="468"/>
      <c r="ILJ160" s="468"/>
      <c r="ILK160" s="468"/>
      <c r="ILL160" s="468"/>
      <c r="ILM160" s="468"/>
      <c r="ILN160" s="468"/>
      <c r="ILO160" s="468"/>
      <c r="ILP160" s="468"/>
      <c r="ILQ160" s="468"/>
      <c r="ILR160" s="468"/>
      <c r="ILS160" s="468"/>
      <c r="ILT160" s="468"/>
      <c r="ILU160" s="468"/>
      <c r="ILV160" s="468"/>
      <c r="ILW160" s="468"/>
      <c r="ILX160" s="468"/>
      <c r="ILY160" s="468"/>
      <c r="ILZ160" s="468"/>
      <c r="IMA160" s="468"/>
      <c r="IMB160" s="468"/>
      <c r="IMC160" s="468"/>
      <c r="IMD160" s="468"/>
      <c r="IME160" s="468"/>
      <c r="IMF160" s="468"/>
      <c r="IMG160" s="468"/>
      <c r="IMH160" s="468"/>
      <c r="IMI160" s="468"/>
      <c r="IMJ160" s="468"/>
      <c r="IMK160" s="468"/>
      <c r="IML160" s="468"/>
      <c r="IMM160" s="468"/>
      <c r="IMN160" s="468"/>
      <c r="IMO160" s="468"/>
      <c r="IMP160" s="468"/>
      <c r="IMQ160" s="468"/>
      <c r="IMR160" s="468"/>
      <c r="IMS160" s="468"/>
      <c r="IMT160" s="468"/>
      <c r="IMU160" s="468"/>
      <c r="IMV160" s="468"/>
      <c r="IMW160" s="468"/>
      <c r="IMX160" s="468"/>
      <c r="IMY160" s="468"/>
      <c r="IMZ160" s="468"/>
      <c r="INA160" s="468"/>
      <c r="INB160" s="468"/>
      <c r="INC160" s="468"/>
      <c r="IND160" s="468"/>
      <c r="INE160" s="468"/>
      <c r="INF160" s="468"/>
      <c r="ING160" s="468"/>
      <c r="INH160" s="468"/>
      <c r="INI160" s="468"/>
      <c r="INJ160" s="468"/>
      <c r="INK160" s="468"/>
      <c r="INL160" s="468"/>
      <c r="INM160" s="468"/>
      <c r="INN160" s="468"/>
      <c r="INO160" s="468"/>
      <c r="INP160" s="468"/>
      <c r="INQ160" s="468"/>
      <c r="INR160" s="468"/>
      <c r="INS160" s="468"/>
      <c r="INT160" s="468"/>
      <c r="INU160" s="468"/>
      <c r="INV160" s="468"/>
      <c r="INW160" s="468"/>
      <c r="INX160" s="468"/>
      <c r="INY160" s="468"/>
      <c r="INZ160" s="468"/>
      <c r="IOA160" s="468"/>
      <c r="IOB160" s="468"/>
      <c r="IOC160" s="468"/>
      <c r="IOD160" s="468"/>
      <c r="IOE160" s="468"/>
      <c r="IOF160" s="468"/>
      <c r="IOG160" s="468"/>
      <c r="IOH160" s="468"/>
      <c r="IOI160" s="468"/>
      <c r="IOJ160" s="468"/>
      <c r="IOK160" s="468"/>
      <c r="IOL160" s="468"/>
      <c r="IOM160" s="468"/>
      <c r="ION160" s="468"/>
      <c r="IOO160" s="468"/>
      <c r="IOP160" s="468"/>
      <c r="IOQ160" s="468"/>
      <c r="IOR160" s="468"/>
      <c r="IOS160" s="468"/>
      <c r="IOT160" s="468"/>
      <c r="IOU160" s="468"/>
      <c r="IOV160" s="468"/>
      <c r="IOW160" s="468"/>
      <c r="IOX160" s="468"/>
      <c r="IOY160" s="468"/>
      <c r="IOZ160" s="468"/>
      <c r="IPA160" s="468"/>
      <c r="IPB160" s="468"/>
      <c r="IPC160" s="468"/>
      <c r="IPD160" s="468"/>
      <c r="IPE160" s="468"/>
      <c r="IPF160" s="468"/>
      <c r="IPG160" s="468"/>
      <c r="IPH160" s="468"/>
      <c r="IPI160" s="468"/>
      <c r="IPJ160" s="468"/>
      <c r="IPK160" s="468"/>
      <c r="IPL160" s="468"/>
      <c r="IPM160" s="468"/>
      <c r="IPN160" s="468"/>
      <c r="IPO160" s="468"/>
      <c r="IPP160" s="468"/>
      <c r="IPQ160" s="468"/>
      <c r="IPR160" s="468"/>
      <c r="IPS160" s="468"/>
      <c r="IPT160" s="468"/>
      <c r="IPU160" s="468"/>
      <c r="IPV160" s="468"/>
      <c r="IPW160" s="468"/>
      <c r="IPX160" s="468"/>
      <c r="IPY160" s="468"/>
      <c r="IPZ160" s="468"/>
      <c r="IQA160" s="468"/>
      <c r="IQB160" s="468"/>
      <c r="IQC160" s="468"/>
      <c r="IQD160" s="468"/>
      <c r="IQE160" s="468"/>
      <c r="IQF160" s="468"/>
      <c r="IQG160" s="468"/>
      <c r="IQH160" s="468"/>
      <c r="IQI160" s="468"/>
      <c r="IQJ160" s="468"/>
      <c r="IQK160" s="468"/>
      <c r="IQL160" s="468"/>
      <c r="IQM160" s="468"/>
      <c r="IQN160" s="468"/>
      <c r="IQO160" s="468"/>
      <c r="IQP160" s="468"/>
      <c r="IQQ160" s="468"/>
      <c r="IQR160" s="468"/>
      <c r="IQS160" s="468"/>
      <c r="IQT160" s="468"/>
      <c r="IQU160" s="468"/>
      <c r="IQV160" s="468"/>
      <c r="IQW160" s="468"/>
      <c r="IQX160" s="468"/>
      <c r="IQY160" s="468"/>
      <c r="IQZ160" s="468"/>
      <c r="IRA160" s="468"/>
      <c r="IRB160" s="468"/>
      <c r="IRC160" s="468"/>
      <c r="IRD160" s="468"/>
      <c r="IRE160" s="468"/>
      <c r="IRF160" s="468"/>
      <c r="IRG160" s="468"/>
      <c r="IRH160" s="468"/>
      <c r="IRI160" s="468"/>
      <c r="IRJ160" s="468"/>
      <c r="IRK160" s="468"/>
      <c r="IRL160" s="468"/>
      <c r="IRM160" s="468"/>
      <c r="IRN160" s="468"/>
      <c r="IRO160" s="468"/>
      <c r="IRP160" s="468"/>
      <c r="IRQ160" s="468"/>
      <c r="IRR160" s="468"/>
      <c r="IRS160" s="468"/>
      <c r="IRT160" s="468"/>
      <c r="IRU160" s="468"/>
      <c r="IRV160" s="468"/>
      <c r="IRW160" s="468"/>
      <c r="IRX160" s="468"/>
      <c r="IRY160" s="468"/>
      <c r="IRZ160" s="468"/>
      <c r="ISA160" s="468"/>
      <c r="ISB160" s="468"/>
      <c r="ISC160" s="468"/>
      <c r="ISD160" s="468"/>
      <c r="ISE160" s="468"/>
      <c r="ISF160" s="468"/>
      <c r="ISG160" s="468"/>
      <c r="ISH160" s="468"/>
      <c r="ISI160" s="468"/>
      <c r="ISJ160" s="468"/>
      <c r="ISK160" s="468"/>
      <c r="ISL160" s="468"/>
      <c r="ISM160" s="468"/>
      <c r="ISN160" s="468"/>
      <c r="ISO160" s="468"/>
      <c r="ISP160" s="468"/>
      <c r="ISQ160" s="468"/>
      <c r="ISR160" s="468"/>
      <c r="ISS160" s="468"/>
      <c r="IST160" s="468"/>
      <c r="ISU160" s="468"/>
      <c r="ISV160" s="468"/>
      <c r="ISW160" s="468"/>
      <c r="ISX160" s="468"/>
      <c r="ISY160" s="468"/>
      <c r="ISZ160" s="468"/>
      <c r="ITA160" s="468"/>
      <c r="ITB160" s="468"/>
      <c r="ITC160" s="468"/>
      <c r="ITD160" s="468"/>
      <c r="ITE160" s="468"/>
      <c r="ITF160" s="468"/>
      <c r="ITG160" s="468"/>
      <c r="ITH160" s="468"/>
      <c r="ITI160" s="468"/>
      <c r="ITJ160" s="468"/>
      <c r="ITK160" s="468"/>
      <c r="ITL160" s="468"/>
      <c r="ITM160" s="468"/>
      <c r="ITN160" s="468"/>
      <c r="ITO160" s="468"/>
      <c r="ITP160" s="468"/>
      <c r="ITQ160" s="468"/>
      <c r="ITR160" s="468"/>
      <c r="ITS160" s="468"/>
      <c r="ITT160" s="468"/>
      <c r="ITU160" s="468"/>
      <c r="ITV160" s="468"/>
      <c r="ITW160" s="468"/>
      <c r="ITX160" s="468"/>
      <c r="ITY160" s="468"/>
      <c r="ITZ160" s="468"/>
      <c r="IUA160" s="468"/>
      <c r="IUB160" s="468"/>
      <c r="IUC160" s="468"/>
      <c r="IUD160" s="468"/>
      <c r="IUE160" s="468"/>
      <c r="IUF160" s="468"/>
      <c r="IUG160" s="468"/>
      <c r="IUH160" s="468"/>
      <c r="IUI160" s="468"/>
      <c r="IUJ160" s="468"/>
      <c r="IUK160" s="468"/>
      <c r="IUL160" s="468"/>
      <c r="IUM160" s="468"/>
      <c r="IUN160" s="468"/>
      <c r="IUO160" s="468"/>
      <c r="IUP160" s="468"/>
      <c r="IUQ160" s="468"/>
      <c r="IUR160" s="468"/>
      <c r="IUS160" s="468"/>
      <c r="IUT160" s="468"/>
      <c r="IUU160" s="468"/>
      <c r="IUV160" s="468"/>
      <c r="IUW160" s="468"/>
      <c r="IUX160" s="468"/>
      <c r="IUY160" s="468"/>
      <c r="IUZ160" s="468"/>
      <c r="IVA160" s="468"/>
      <c r="IVB160" s="468"/>
      <c r="IVC160" s="468"/>
      <c r="IVD160" s="468"/>
      <c r="IVE160" s="468"/>
      <c r="IVF160" s="468"/>
      <c r="IVG160" s="468"/>
      <c r="IVH160" s="468"/>
      <c r="IVI160" s="468"/>
      <c r="IVJ160" s="468"/>
      <c r="IVK160" s="468"/>
      <c r="IVL160" s="468"/>
      <c r="IVM160" s="468"/>
      <c r="IVN160" s="468"/>
      <c r="IVO160" s="468"/>
      <c r="IVP160" s="468"/>
      <c r="IVQ160" s="468"/>
      <c r="IVR160" s="468"/>
      <c r="IVS160" s="468"/>
      <c r="IVT160" s="468"/>
      <c r="IVU160" s="468"/>
      <c r="IVV160" s="468"/>
      <c r="IVW160" s="468"/>
      <c r="IVX160" s="468"/>
      <c r="IVY160" s="468"/>
      <c r="IVZ160" s="468"/>
      <c r="IWA160" s="468"/>
      <c r="IWB160" s="468"/>
      <c r="IWC160" s="468"/>
      <c r="IWD160" s="468"/>
      <c r="IWE160" s="468"/>
      <c r="IWF160" s="468"/>
      <c r="IWG160" s="468"/>
      <c r="IWH160" s="468"/>
      <c r="IWI160" s="468"/>
      <c r="IWJ160" s="468"/>
      <c r="IWK160" s="468"/>
      <c r="IWL160" s="468"/>
      <c r="IWM160" s="468"/>
      <c r="IWN160" s="468"/>
      <c r="IWO160" s="468"/>
      <c r="IWP160" s="468"/>
      <c r="IWQ160" s="468"/>
      <c r="IWR160" s="468"/>
      <c r="IWS160" s="468"/>
      <c r="IWT160" s="468"/>
      <c r="IWU160" s="468"/>
      <c r="IWV160" s="468"/>
      <c r="IWW160" s="468"/>
      <c r="IWX160" s="468"/>
      <c r="IWY160" s="468"/>
      <c r="IWZ160" s="468"/>
      <c r="IXA160" s="468"/>
      <c r="IXB160" s="468"/>
      <c r="IXC160" s="468"/>
      <c r="IXD160" s="468"/>
      <c r="IXE160" s="468"/>
      <c r="IXF160" s="468"/>
      <c r="IXG160" s="468"/>
      <c r="IXH160" s="468"/>
      <c r="IXI160" s="468"/>
      <c r="IXJ160" s="468"/>
      <c r="IXK160" s="468"/>
      <c r="IXL160" s="468"/>
      <c r="IXM160" s="468"/>
      <c r="IXN160" s="468"/>
      <c r="IXO160" s="468"/>
      <c r="IXP160" s="468"/>
      <c r="IXQ160" s="468"/>
      <c r="IXR160" s="468"/>
      <c r="IXS160" s="468"/>
      <c r="IXT160" s="468"/>
      <c r="IXU160" s="468"/>
      <c r="IXV160" s="468"/>
      <c r="IXW160" s="468"/>
      <c r="IXX160" s="468"/>
      <c r="IXY160" s="468"/>
      <c r="IXZ160" s="468"/>
      <c r="IYA160" s="468"/>
      <c r="IYB160" s="468"/>
      <c r="IYC160" s="468"/>
      <c r="IYD160" s="468"/>
      <c r="IYE160" s="468"/>
      <c r="IYF160" s="468"/>
      <c r="IYG160" s="468"/>
      <c r="IYH160" s="468"/>
      <c r="IYI160" s="468"/>
      <c r="IYJ160" s="468"/>
      <c r="IYK160" s="468"/>
      <c r="IYL160" s="468"/>
      <c r="IYM160" s="468"/>
      <c r="IYN160" s="468"/>
      <c r="IYO160" s="468"/>
      <c r="IYP160" s="468"/>
      <c r="IYQ160" s="468"/>
      <c r="IYR160" s="468"/>
      <c r="IYS160" s="468"/>
      <c r="IYT160" s="468"/>
      <c r="IYU160" s="468"/>
      <c r="IYV160" s="468"/>
      <c r="IYW160" s="468"/>
      <c r="IYX160" s="468"/>
      <c r="IYY160" s="468"/>
      <c r="IYZ160" s="468"/>
      <c r="IZA160" s="468"/>
      <c r="IZB160" s="468"/>
      <c r="IZC160" s="468"/>
      <c r="IZD160" s="468"/>
      <c r="IZE160" s="468"/>
      <c r="IZF160" s="468"/>
      <c r="IZG160" s="468"/>
      <c r="IZH160" s="468"/>
      <c r="IZI160" s="468"/>
      <c r="IZJ160" s="468"/>
      <c r="IZK160" s="468"/>
      <c r="IZL160" s="468"/>
      <c r="IZM160" s="468"/>
      <c r="IZN160" s="468"/>
      <c r="IZO160" s="468"/>
      <c r="IZP160" s="468"/>
      <c r="IZQ160" s="468"/>
      <c r="IZR160" s="468"/>
      <c r="IZS160" s="468"/>
      <c r="IZT160" s="468"/>
      <c r="IZU160" s="468"/>
      <c r="IZV160" s="468"/>
      <c r="IZW160" s="468"/>
      <c r="IZX160" s="468"/>
      <c r="IZY160" s="468"/>
      <c r="IZZ160" s="468"/>
      <c r="JAA160" s="468"/>
      <c r="JAB160" s="468"/>
      <c r="JAC160" s="468"/>
      <c r="JAD160" s="468"/>
      <c r="JAE160" s="468"/>
      <c r="JAF160" s="468"/>
      <c r="JAG160" s="468"/>
      <c r="JAH160" s="468"/>
      <c r="JAI160" s="468"/>
      <c r="JAJ160" s="468"/>
      <c r="JAK160" s="468"/>
      <c r="JAL160" s="468"/>
      <c r="JAM160" s="468"/>
      <c r="JAN160" s="468"/>
      <c r="JAO160" s="468"/>
      <c r="JAP160" s="468"/>
      <c r="JAQ160" s="468"/>
      <c r="JAR160" s="468"/>
      <c r="JAS160" s="468"/>
      <c r="JAT160" s="468"/>
      <c r="JAU160" s="468"/>
      <c r="JAV160" s="468"/>
      <c r="JAW160" s="468"/>
      <c r="JAX160" s="468"/>
      <c r="JAY160" s="468"/>
      <c r="JAZ160" s="468"/>
      <c r="JBA160" s="468"/>
      <c r="JBB160" s="468"/>
      <c r="JBC160" s="468"/>
      <c r="JBD160" s="468"/>
      <c r="JBE160" s="468"/>
      <c r="JBF160" s="468"/>
      <c r="JBG160" s="468"/>
      <c r="JBH160" s="468"/>
      <c r="JBI160" s="468"/>
      <c r="JBJ160" s="468"/>
      <c r="JBK160" s="468"/>
      <c r="JBL160" s="468"/>
      <c r="JBM160" s="468"/>
      <c r="JBN160" s="468"/>
      <c r="JBO160" s="468"/>
      <c r="JBP160" s="468"/>
      <c r="JBQ160" s="468"/>
      <c r="JBR160" s="468"/>
      <c r="JBS160" s="468"/>
      <c r="JBT160" s="468"/>
      <c r="JBU160" s="468"/>
      <c r="JBV160" s="468"/>
      <c r="JBW160" s="468"/>
      <c r="JBX160" s="468"/>
      <c r="JBY160" s="468"/>
      <c r="JBZ160" s="468"/>
      <c r="JCA160" s="468"/>
      <c r="JCB160" s="468"/>
      <c r="JCC160" s="468"/>
      <c r="JCD160" s="468"/>
      <c r="JCE160" s="468"/>
      <c r="JCF160" s="468"/>
      <c r="JCG160" s="468"/>
      <c r="JCH160" s="468"/>
      <c r="JCI160" s="468"/>
      <c r="JCJ160" s="468"/>
      <c r="JCK160" s="468"/>
      <c r="JCL160" s="468"/>
      <c r="JCM160" s="468"/>
      <c r="JCN160" s="468"/>
      <c r="JCO160" s="468"/>
      <c r="JCP160" s="468"/>
      <c r="JCQ160" s="468"/>
      <c r="JCR160" s="468"/>
      <c r="JCS160" s="468"/>
      <c r="JCT160" s="468"/>
      <c r="JCU160" s="468"/>
      <c r="JCV160" s="468"/>
      <c r="JCW160" s="468"/>
      <c r="JCX160" s="468"/>
      <c r="JCY160" s="468"/>
      <c r="JCZ160" s="468"/>
      <c r="JDA160" s="468"/>
      <c r="JDB160" s="468"/>
      <c r="JDC160" s="468"/>
      <c r="JDD160" s="468"/>
      <c r="JDE160" s="468"/>
      <c r="JDF160" s="468"/>
      <c r="JDG160" s="468"/>
      <c r="JDH160" s="468"/>
      <c r="JDI160" s="468"/>
      <c r="JDJ160" s="468"/>
      <c r="JDK160" s="468"/>
      <c r="JDL160" s="468"/>
      <c r="JDM160" s="468"/>
      <c r="JDN160" s="468"/>
      <c r="JDO160" s="468"/>
      <c r="JDP160" s="468"/>
      <c r="JDQ160" s="468"/>
      <c r="JDR160" s="468"/>
      <c r="JDS160" s="468"/>
      <c r="JDT160" s="468"/>
      <c r="JDU160" s="468"/>
      <c r="JDV160" s="468"/>
      <c r="JDW160" s="468"/>
      <c r="JDX160" s="468"/>
      <c r="JDY160" s="468"/>
      <c r="JDZ160" s="468"/>
      <c r="JEA160" s="468"/>
      <c r="JEB160" s="468"/>
      <c r="JEC160" s="468"/>
      <c r="JED160" s="468"/>
      <c r="JEE160" s="468"/>
      <c r="JEF160" s="468"/>
      <c r="JEG160" s="468"/>
      <c r="JEH160" s="468"/>
      <c r="JEI160" s="468"/>
      <c r="JEJ160" s="468"/>
      <c r="JEK160" s="468"/>
      <c r="JEL160" s="468"/>
      <c r="JEM160" s="468"/>
      <c r="JEN160" s="468"/>
      <c r="JEO160" s="468"/>
      <c r="JEP160" s="468"/>
      <c r="JEQ160" s="468"/>
      <c r="JER160" s="468"/>
      <c r="JES160" s="468"/>
      <c r="JET160" s="468"/>
      <c r="JEU160" s="468"/>
      <c r="JEV160" s="468"/>
      <c r="JEW160" s="468"/>
      <c r="JEX160" s="468"/>
      <c r="JEY160" s="468"/>
      <c r="JEZ160" s="468"/>
      <c r="JFA160" s="468"/>
      <c r="JFB160" s="468"/>
      <c r="JFC160" s="468"/>
      <c r="JFD160" s="468"/>
      <c r="JFE160" s="468"/>
      <c r="JFF160" s="468"/>
      <c r="JFG160" s="468"/>
      <c r="JFH160" s="468"/>
      <c r="JFI160" s="468"/>
      <c r="JFJ160" s="468"/>
      <c r="JFK160" s="468"/>
      <c r="JFL160" s="468"/>
      <c r="JFM160" s="468"/>
      <c r="JFN160" s="468"/>
      <c r="JFO160" s="468"/>
      <c r="JFP160" s="468"/>
      <c r="JFQ160" s="468"/>
      <c r="JFR160" s="468"/>
      <c r="JFS160" s="468"/>
      <c r="JFT160" s="468"/>
      <c r="JFU160" s="468"/>
      <c r="JFV160" s="468"/>
      <c r="JFW160" s="468"/>
      <c r="JFX160" s="468"/>
      <c r="JFY160" s="468"/>
      <c r="JFZ160" s="468"/>
      <c r="JGA160" s="468"/>
      <c r="JGB160" s="468"/>
      <c r="JGC160" s="468"/>
      <c r="JGD160" s="468"/>
      <c r="JGE160" s="468"/>
      <c r="JGF160" s="468"/>
      <c r="JGG160" s="468"/>
      <c r="JGH160" s="468"/>
      <c r="JGI160" s="468"/>
      <c r="JGJ160" s="468"/>
      <c r="JGK160" s="468"/>
      <c r="JGL160" s="468"/>
      <c r="JGM160" s="468"/>
      <c r="JGN160" s="468"/>
      <c r="JGO160" s="468"/>
      <c r="JGP160" s="468"/>
      <c r="JGQ160" s="468"/>
      <c r="JGR160" s="468"/>
      <c r="JGS160" s="468"/>
      <c r="JGT160" s="468"/>
      <c r="JGU160" s="468"/>
      <c r="JGV160" s="468"/>
      <c r="JGW160" s="468"/>
      <c r="JGX160" s="468"/>
      <c r="JGY160" s="468"/>
      <c r="JGZ160" s="468"/>
      <c r="JHA160" s="468"/>
      <c r="JHB160" s="468"/>
      <c r="JHC160" s="468"/>
      <c r="JHD160" s="468"/>
      <c r="JHE160" s="468"/>
      <c r="JHF160" s="468"/>
      <c r="JHG160" s="468"/>
      <c r="JHH160" s="468"/>
      <c r="JHI160" s="468"/>
      <c r="JHJ160" s="468"/>
      <c r="JHK160" s="468"/>
      <c r="JHL160" s="468"/>
      <c r="JHM160" s="468"/>
      <c r="JHN160" s="468"/>
      <c r="JHO160" s="468"/>
      <c r="JHP160" s="468"/>
      <c r="JHQ160" s="468"/>
      <c r="JHR160" s="468"/>
      <c r="JHS160" s="468"/>
      <c r="JHT160" s="468"/>
      <c r="JHU160" s="468"/>
      <c r="JHV160" s="468"/>
      <c r="JHW160" s="468"/>
      <c r="JHX160" s="468"/>
      <c r="JHY160" s="468"/>
      <c r="JHZ160" s="468"/>
      <c r="JIA160" s="468"/>
      <c r="JIB160" s="468"/>
      <c r="JIC160" s="468"/>
      <c r="JID160" s="468"/>
      <c r="JIE160" s="468"/>
      <c r="JIF160" s="468"/>
      <c r="JIG160" s="468"/>
      <c r="JIH160" s="468"/>
      <c r="JII160" s="468"/>
      <c r="JIJ160" s="468"/>
      <c r="JIK160" s="468"/>
      <c r="JIL160" s="468"/>
      <c r="JIM160" s="468"/>
      <c r="JIN160" s="468"/>
      <c r="JIO160" s="468"/>
      <c r="JIP160" s="468"/>
      <c r="JIQ160" s="468"/>
      <c r="JIR160" s="468"/>
      <c r="JIS160" s="468"/>
      <c r="JIT160" s="468"/>
      <c r="JIU160" s="468"/>
      <c r="JIV160" s="468"/>
      <c r="JIW160" s="468"/>
      <c r="JIX160" s="468"/>
      <c r="JIY160" s="468"/>
      <c r="JIZ160" s="468"/>
      <c r="JJA160" s="468"/>
      <c r="JJB160" s="468"/>
      <c r="JJC160" s="468"/>
      <c r="JJD160" s="468"/>
      <c r="JJE160" s="468"/>
      <c r="JJF160" s="468"/>
      <c r="JJG160" s="468"/>
      <c r="JJH160" s="468"/>
      <c r="JJI160" s="468"/>
      <c r="JJJ160" s="468"/>
      <c r="JJK160" s="468"/>
      <c r="JJL160" s="468"/>
      <c r="JJM160" s="468"/>
      <c r="JJN160" s="468"/>
      <c r="JJO160" s="468"/>
      <c r="JJP160" s="468"/>
      <c r="JJQ160" s="468"/>
      <c r="JJR160" s="468"/>
      <c r="JJS160" s="468"/>
      <c r="JJT160" s="468"/>
      <c r="JJU160" s="468"/>
      <c r="JJV160" s="468"/>
      <c r="JJW160" s="468"/>
      <c r="JJX160" s="468"/>
      <c r="JJY160" s="468"/>
      <c r="JJZ160" s="468"/>
      <c r="JKA160" s="468"/>
      <c r="JKB160" s="468"/>
      <c r="JKC160" s="468"/>
      <c r="JKD160" s="468"/>
      <c r="JKE160" s="468"/>
      <c r="JKF160" s="468"/>
      <c r="JKG160" s="468"/>
      <c r="JKH160" s="468"/>
      <c r="JKI160" s="468"/>
      <c r="JKJ160" s="468"/>
      <c r="JKK160" s="468"/>
      <c r="JKL160" s="468"/>
      <c r="JKM160" s="468"/>
      <c r="JKN160" s="468"/>
      <c r="JKO160" s="468"/>
      <c r="JKP160" s="468"/>
      <c r="JKQ160" s="468"/>
      <c r="JKR160" s="468"/>
      <c r="JKS160" s="468"/>
      <c r="JKT160" s="468"/>
      <c r="JKU160" s="468"/>
      <c r="JKV160" s="468"/>
      <c r="JKW160" s="468"/>
      <c r="JKX160" s="468"/>
      <c r="JKY160" s="468"/>
      <c r="JKZ160" s="468"/>
      <c r="JLA160" s="468"/>
      <c r="JLB160" s="468"/>
      <c r="JLC160" s="468"/>
      <c r="JLD160" s="468"/>
      <c r="JLE160" s="468"/>
      <c r="JLF160" s="468"/>
      <c r="JLG160" s="468"/>
      <c r="JLH160" s="468"/>
      <c r="JLI160" s="468"/>
      <c r="JLJ160" s="468"/>
      <c r="JLK160" s="468"/>
      <c r="JLL160" s="468"/>
      <c r="JLM160" s="468"/>
      <c r="JLN160" s="468"/>
      <c r="JLO160" s="468"/>
      <c r="JLP160" s="468"/>
      <c r="JLQ160" s="468"/>
      <c r="JLR160" s="468"/>
      <c r="JLS160" s="468"/>
      <c r="JLT160" s="468"/>
      <c r="JLU160" s="468"/>
      <c r="JLV160" s="468"/>
      <c r="JLW160" s="468"/>
      <c r="JLX160" s="468"/>
      <c r="JLY160" s="468"/>
      <c r="JLZ160" s="468"/>
      <c r="JMA160" s="468"/>
      <c r="JMB160" s="468"/>
      <c r="JMC160" s="468"/>
      <c r="JMD160" s="468"/>
      <c r="JME160" s="468"/>
      <c r="JMF160" s="468"/>
      <c r="JMG160" s="468"/>
      <c r="JMH160" s="468"/>
      <c r="JMI160" s="468"/>
      <c r="JMJ160" s="468"/>
      <c r="JMK160" s="468"/>
      <c r="JML160" s="468"/>
      <c r="JMM160" s="468"/>
      <c r="JMN160" s="468"/>
      <c r="JMO160" s="468"/>
      <c r="JMP160" s="468"/>
      <c r="JMQ160" s="468"/>
      <c r="JMR160" s="468"/>
      <c r="JMS160" s="468"/>
      <c r="JMT160" s="468"/>
      <c r="JMU160" s="468"/>
      <c r="JMV160" s="468"/>
      <c r="JMW160" s="468"/>
      <c r="JMX160" s="468"/>
      <c r="JMY160" s="468"/>
      <c r="JMZ160" s="468"/>
      <c r="JNA160" s="468"/>
      <c r="JNB160" s="468"/>
      <c r="JNC160" s="468"/>
      <c r="JND160" s="468"/>
      <c r="JNE160" s="468"/>
      <c r="JNF160" s="468"/>
      <c r="JNG160" s="468"/>
      <c r="JNH160" s="468"/>
      <c r="JNI160" s="468"/>
      <c r="JNJ160" s="468"/>
      <c r="JNK160" s="468"/>
      <c r="JNL160" s="468"/>
      <c r="JNM160" s="468"/>
      <c r="JNN160" s="468"/>
      <c r="JNO160" s="468"/>
      <c r="JNP160" s="468"/>
      <c r="JNQ160" s="468"/>
      <c r="JNR160" s="468"/>
      <c r="JNS160" s="468"/>
      <c r="JNT160" s="468"/>
      <c r="JNU160" s="468"/>
      <c r="JNV160" s="468"/>
      <c r="JNW160" s="468"/>
      <c r="JNX160" s="468"/>
      <c r="JNY160" s="468"/>
      <c r="JNZ160" s="468"/>
      <c r="JOA160" s="468"/>
      <c r="JOB160" s="468"/>
      <c r="JOC160" s="468"/>
      <c r="JOD160" s="468"/>
      <c r="JOE160" s="468"/>
      <c r="JOF160" s="468"/>
      <c r="JOG160" s="468"/>
      <c r="JOH160" s="468"/>
      <c r="JOI160" s="468"/>
      <c r="JOJ160" s="468"/>
      <c r="JOK160" s="468"/>
      <c r="JOL160" s="468"/>
      <c r="JOM160" s="468"/>
      <c r="JON160" s="468"/>
      <c r="JOO160" s="468"/>
      <c r="JOP160" s="468"/>
      <c r="JOQ160" s="468"/>
      <c r="JOR160" s="468"/>
      <c r="JOS160" s="468"/>
      <c r="JOT160" s="468"/>
      <c r="JOU160" s="468"/>
      <c r="JOV160" s="468"/>
      <c r="JOW160" s="468"/>
      <c r="JOX160" s="468"/>
      <c r="JOY160" s="468"/>
      <c r="JOZ160" s="468"/>
      <c r="JPA160" s="468"/>
      <c r="JPB160" s="468"/>
      <c r="JPC160" s="468"/>
      <c r="JPD160" s="468"/>
      <c r="JPE160" s="468"/>
      <c r="JPF160" s="468"/>
      <c r="JPG160" s="468"/>
      <c r="JPH160" s="468"/>
      <c r="JPI160" s="468"/>
      <c r="JPJ160" s="468"/>
      <c r="JPK160" s="468"/>
      <c r="JPL160" s="468"/>
      <c r="JPM160" s="468"/>
      <c r="JPN160" s="468"/>
      <c r="JPO160" s="468"/>
      <c r="JPP160" s="468"/>
      <c r="JPQ160" s="468"/>
      <c r="JPR160" s="468"/>
      <c r="JPS160" s="468"/>
      <c r="JPT160" s="468"/>
      <c r="JPU160" s="468"/>
      <c r="JPV160" s="468"/>
      <c r="JPW160" s="468"/>
      <c r="JPX160" s="468"/>
      <c r="JPY160" s="468"/>
      <c r="JPZ160" s="468"/>
      <c r="JQA160" s="468"/>
      <c r="JQB160" s="468"/>
      <c r="JQC160" s="468"/>
      <c r="JQD160" s="468"/>
      <c r="JQE160" s="468"/>
      <c r="JQF160" s="468"/>
      <c r="JQG160" s="468"/>
      <c r="JQH160" s="468"/>
      <c r="JQI160" s="468"/>
      <c r="JQJ160" s="468"/>
      <c r="JQK160" s="468"/>
      <c r="JQL160" s="468"/>
      <c r="JQM160" s="468"/>
      <c r="JQN160" s="468"/>
      <c r="JQO160" s="468"/>
      <c r="JQP160" s="468"/>
      <c r="JQQ160" s="468"/>
      <c r="JQR160" s="468"/>
      <c r="JQS160" s="468"/>
      <c r="JQT160" s="468"/>
      <c r="JQU160" s="468"/>
      <c r="JQV160" s="468"/>
      <c r="JQW160" s="468"/>
      <c r="JQX160" s="468"/>
      <c r="JQY160" s="468"/>
      <c r="JQZ160" s="468"/>
      <c r="JRA160" s="468"/>
      <c r="JRB160" s="468"/>
      <c r="JRC160" s="468"/>
      <c r="JRD160" s="468"/>
      <c r="JRE160" s="468"/>
      <c r="JRF160" s="468"/>
      <c r="JRG160" s="468"/>
      <c r="JRH160" s="468"/>
      <c r="JRI160" s="468"/>
      <c r="JRJ160" s="468"/>
      <c r="JRK160" s="468"/>
      <c r="JRL160" s="468"/>
      <c r="JRM160" s="468"/>
      <c r="JRN160" s="468"/>
      <c r="JRO160" s="468"/>
      <c r="JRP160" s="468"/>
      <c r="JRQ160" s="468"/>
      <c r="JRR160" s="468"/>
      <c r="JRS160" s="468"/>
      <c r="JRT160" s="468"/>
      <c r="JRU160" s="468"/>
      <c r="JRV160" s="468"/>
      <c r="JRW160" s="468"/>
      <c r="JRX160" s="468"/>
      <c r="JRY160" s="468"/>
      <c r="JRZ160" s="468"/>
      <c r="JSA160" s="468"/>
      <c r="JSB160" s="468"/>
      <c r="JSC160" s="468"/>
      <c r="JSD160" s="468"/>
      <c r="JSE160" s="468"/>
      <c r="JSF160" s="468"/>
      <c r="JSG160" s="468"/>
      <c r="JSH160" s="468"/>
      <c r="JSI160" s="468"/>
      <c r="JSJ160" s="468"/>
      <c r="JSK160" s="468"/>
      <c r="JSL160" s="468"/>
      <c r="JSM160" s="468"/>
      <c r="JSN160" s="468"/>
      <c r="JSO160" s="468"/>
      <c r="JSP160" s="468"/>
      <c r="JSQ160" s="468"/>
      <c r="JSR160" s="468"/>
      <c r="JSS160" s="468"/>
      <c r="JST160" s="468"/>
      <c r="JSU160" s="468"/>
      <c r="JSV160" s="468"/>
      <c r="JSW160" s="468"/>
      <c r="JSX160" s="468"/>
      <c r="JSY160" s="468"/>
      <c r="JSZ160" s="468"/>
      <c r="JTA160" s="468"/>
      <c r="JTB160" s="468"/>
      <c r="JTC160" s="468"/>
      <c r="JTD160" s="468"/>
      <c r="JTE160" s="468"/>
      <c r="JTF160" s="468"/>
      <c r="JTG160" s="468"/>
      <c r="JTH160" s="468"/>
      <c r="JTI160" s="468"/>
      <c r="JTJ160" s="468"/>
      <c r="JTK160" s="468"/>
      <c r="JTL160" s="468"/>
      <c r="JTM160" s="468"/>
      <c r="JTN160" s="468"/>
      <c r="JTO160" s="468"/>
      <c r="JTP160" s="468"/>
      <c r="JTQ160" s="468"/>
      <c r="JTR160" s="468"/>
      <c r="JTS160" s="468"/>
      <c r="JTT160" s="468"/>
      <c r="JTU160" s="468"/>
      <c r="JTV160" s="468"/>
      <c r="JTW160" s="468"/>
      <c r="JTX160" s="468"/>
      <c r="JTY160" s="468"/>
      <c r="JTZ160" s="468"/>
      <c r="JUA160" s="468"/>
      <c r="JUB160" s="468"/>
      <c r="JUC160" s="468"/>
      <c r="JUD160" s="468"/>
      <c r="JUE160" s="468"/>
      <c r="JUF160" s="468"/>
      <c r="JUG160" s="468"/>
      <c r="JUH160" s="468"/>
      <c r="JUI160" s="468"/>
      <c r="JUJ160" s="468"/>
      <c r="JUK160" s="468"/>
      <c r="JUL160" s="468"/>
      <c r="JUM160" s="468"/>
      <c r="JUN160" s="468"/>
      <c r="JUO160" s="468"/>
      <c r="JUP160" s="468"/>
      <c r="JUQ160" s="468"/>
      <c r="JUR160" s="468"/>
      <c r="JUS160" s="468"/>
      <c r="JUT160" s="468"/>
      <c r="JUU160" s="468"/>
      <c r="JUV160" s="468"/>
      <c r="JUW160" s="468"/>
      <c r="JUX160" s="468"/>
      <c r="JUY160" s="468"/>
      <c r="JUZ160" s="468"/>
      <c r="JVA160" s="468"/>
      <c r="JVB160" s="468"/>
      <c r="JVC160" s="468"/>
      <c r="JVD160" s="468"/>
      <c r="JVE160" s="468"/>
      <c r="JVF160" s="468"/>
      <c r="JVG160" s="468"/>
      <c r="JVH160" s="468"/>
      <c r="JVI160" s="468"/>
      <c r="JVJ160" s="468"/>
      <c r="JVK160" s="468"/>
      <c r="JVL160" s="468"/>
      <c r="JVM160" s="468"/>
      <c r="JVN160" s="468"/>
      <c r="JVO160" s="468"/>
      <c r="JVP160" s="468"/>
      <c r="JVQ160" s="468"/>
      <c r="JVR160" s="468"/>
      <c r="JVS160" s="468"/>
      <c r="JVT160" s="468"/>
      <c r="JVU160" s="468"/>
      <c r="JVV160" s="468"/>
      <c r="JVW160" s="468"/>
      <c r="JVX160" s="468"/>
      <c r="JVY160" s="468"/>
      <c r="JVZ160" s="468"/>
      <c r="JWA160" s="468"/>
      <c r="JWB160" s="468"/>
      <c r="JWC160" s="468"/>
      <c r="JWD160" s="468"/>
      <c r="JWE160" s="468"/>
      <c r="JWF160" s="468"/>
      <c r="JWG160" s="468"/>
      <c r="JWH160" s="468"/>
      <c r="JWI160" s="468"/>
      <c r="JWJ160" s="468"/>
      <c r="JWK160" s="468"/>
      <c r="JWL160" s="468"/>
      <c r="JWM160" s="468"/>
      <c r="JWN160" s="468"/>
      <c r="JWO160" s="468"/>
      <c r="JWP160" s="468"/>
      <c r="JWQ160" s="468"/>
      <c r="JWR160" s="468"/>
      <c r="JWS160" s="468"/>
      <c r="JWT160" s="468"/>
      <c r="JWU160" s="468"/>
      <c r="JWV160" s="468"/>
      <c r="JWW160" s="468"/>
      <c r="JWX160" s="468"/>
      <c r="JWY160" s="468"/>
      <c r="JWZ160" s="468"/>
      <c r="JXA160" s="468"/>
      <c r="JXB160" s="468"/>
      <c r="JXC160" s="468"/>
      <c r="JXD160" s="468"/>
      <c r="JXE160" s="468"/>
      <c r="JXF160" s="468"/>
      <c r="JXG160" s="468"/>
      <c r="JXH160" s="468"/>
      <c r="JXI160" s="468"/>
      <c r="JXJ160" s="468"/>
      <c r="JXK160" s="468"/>
      <c r="JXL160" s="468"/>
      <c r="JXM160" s="468"/>
      <c r="JXN160" s="468"/>
      <c r="JXO160" s="468"/>
      <c r="JXP160" s="468"/>
      <c r="JXQ160" s="468"/>
      <c r="JXR160" s="468"/>
      <c r="JXS160" s="468"/>
      <c r="JXT160" s="468"/>
      <c r="JXU160" s="468"/>
      <c r="JXV160" s="468"/>
      <c r="JXW160" s="468"/>
      <c r="JXX160" s="468"/>
      <c r="JXY160" s="468"/>
      <c r="JXZ160" s="468"/>
      <c r="JYA160" s="468"/>
      <c r="JYB160" s="468"/>
      <c r="JYC160" s="468"/>
      <c r="JYD160" s="468"/>
      <c r="JYE160" s="468"/>
      <c r="JYF160" s="468"/>
      <c r="JYG160" s="468"/>
      <c r="JYH160" s="468"/>
      <c r="JYI160" s="468"/>
      <c r="JYJ160" s="468"/>
      <c r="JYK160" s="468"/>
      <c r="JYL160" s="468"/>
      <c r="JYM160" s="468"/>
      <c r="JYN160" s="468"/>
      <c r="JYO160" s="468"/>
      <c r="JYP160" s="468"/>
      <c r="JYQ160" s="468"/>
      <c r="JYR160" s="468"/>
      <c r="JYS160" s="468"/>
      <c r="JYT160" s="468"/>
      <c r="JYU160" s="468"/>
      <c r="JYV160" s="468"/>
      <c r="JYW160" s="468"/>
      <c r="JYX160" s="468"/>
      <c r="JYY160" s="468"/>
      <c r="JYZ160" s="468"/>
      <c r="JZA160" s="468"/>
      <c r="JZB160" s="468"/>
      <c r="JZC160" s="468"/>
      <c r="JZD160" s="468"/>
      <c r="JZE160" s="468"/>
      <c r="JZF160" s="468"/>
      <c r="JZG160" s="468"/>
      <c r="JZH160" s="468"/>
      <c r="JZI160" s="468"/>
      <c r="JZJ160" s="468"/>
      <c r="JZK160" s="468"/>
      <c r="JZL160" s="468"/>
      <c r="JZM160" s="468"/>
      <c r="JZN160" s="468"/>
      <c r="JZO160" s="468"/>
      <c r="JZP160" s="468"/>
      <c r="JZQ160" s="468"/>
      <c r="JZR160" s="468"/>
      <c r="JZS160" s="468"/>
      <c r="JZT160" s="468"/>
      <c r="JZU160" s="468"/>
      <c r="JZV160" s="468"/>
      <c r="JZW160" s="468"/>
      <c r="JZX160" s="468"/>
      <c r="JZY160" s="468"/>
      <c r="JZZ160" s="468"/>
      <c r="KAA160" s="468"/>
      <c r="KAB160" s="468"/>
      <c r="KAC160" s="468"/>
      <c r="KAD160" s="468"/>
      <c r="KAE160" s="468"/>
      <c r="KAF160" s="468"/>
      <c r="KAG160" s="468"/>
      <c r="KAH160" s="468"/>
      <c r="KAI160" s="468"/>
      <c r="KAJ160" s="468"/>
      <c r="KAK160" s="468"/>
      <c r="KAL160" s="468"/>
      <c r="KAM160" s="468"/>
      <c r="KAN160" s="468"/>
      <c r="KAO160" s="468"/>
      <c r="KAP160" s="468"/>
      <c r="KAQ160" s="468"/>
      <c r="KAR160" s="468"/>
      <c r="KAS160" s="468"/>
      <c r="KAT160" s="468"/>
      <c r="KAU160" s="468"/>
      <c r="KAV160" s="468"/>
      <c r="KAW160" s="468"/>
      <c r="KAX160" s="468"/>
      <c r="KAY160" s="468"/>
      <c r="KAZ160" s="468"/>
      <c r="KBA160" s="468"/>
      <c r="KBB160" s="468"/>
      <c r="KBC160" s="468"/>
      <c r="KBD160" s="468"/>
      <c r="KBE160" s="468"/>
      <c r="KBF160" s="468"/>
      <c r="KBG160" s="468"/>
      <c r="KBH160" s="468"/>
      <c r="KBI160" s="468"/>
      <c r="KBJ160" s="468"/>
      <c r="KBK160" s="468"/>
      <c r="KBL160" s="468"/>
      <c r="KBM160" s="468"/>
      <c r="KBN160" s="468"/>
      <c r="KBO160" s="468"/>
      <c r="KBP160" s="468"/>
      <c r="KBQ160" s="468"/>
      <c r="KBR160" s="468"/>
      <c r="KBS160" s="468"/>
      <c r="KBT160" s="468"/>
      <c r="KBU160" s="468"/>
      <c r="KBV160" s="468"/>
      <c r="KBW160" s="468"/>
      <c r="KBX160" s="468"/>
      <c r="KBY160" s="468"/>
      <c r="KBZ160" s="468"/>
      <c r="KCA160" s="468"/>
      <c r="KCB160" s="468"/>
      <c r="KCC160" s="468"/>
      <c r="KCD160" s="468"/>
      <c r="KCE160" s="468"/>
      <c r="KCF160" s="468"/>
      <c r="KCG160" s="468"/>
      <c r="KCH160" s="468"/>
      <c r="KCI160" s="468"/>
      <c r="KCJ160" s="468"/>
      <c r="KCK160" s="468"/>
      <c r="KCL160" s="468"/>
      <c r="KCM160" s="468"/>
      <c r="KCN160" s="468"/>
      <c r="KCO160" s="468"/>
      <c r="KCP160" s="468"/>
      <c r="KCQ160" s="468"/>
      <c r="KCR160" s="468"/>
      <c r="KCS160" s="468"/>
      <c r="KCT160" s="468"/>
      <c r="KCU160" s="468"/>
      <c r="KCV160" s="468"/>
      <c r="KCW160" s="468"/>
      <c r="KCX160" s="468"/>
      <c r="KCY160" s="468"/>
      <c r="KCZ160" s="468"/>
      <c r="KDA160" s="468"/>
      <c r="KDB160" s="468"/>
      <c r="KDC160" s="468"/>
      <c r="KDD160" s="468"/>
      <c r="KDE160" s="468"/>
      <c r="KDF160" s="468"/>
      <c r="KDG160" s="468"/>
      <c r="KDH160" s="468"/>
      <c r="KDI160" s="468"/>
      <c r="KDJ160" s="468"/>
      <c r="KDK160" s="468"/>
      <c r="KDL160" s="468"/>
      <c r="KDM160" s="468"/>
      <c r="KDN160" s="468"/>
      <c r="KDO160" s="468"/>
      <c r="KDP160" s="468"/>
      <c r="KDQ160" s="468"/>
      <c r="KDR160" s="468"/>
      <c r="KDS160" s="468"/>
      <c r="KDT160" s="468"/>
      <c r="KDU160" s="468"/>
      <c r="KDV160" s="468"/>
      <c r="KDW160" s="468"/>
      <c r="KDX160" s="468"/>
      <c r="KDY160" s="468"/>
      <c r="KDZ160" s="468"/>
      <c r="KEA160" s="468"/>
      <c r="KEB160" s="468"/>
      <c r="KEC160" s="468"/>
      <c r="KED160" s="468"/>
      <c r="KEE160" s="468"/>
      <c r="KEF160" s="468"/>
      <c r="KEG160" s="468"/>
      <c r="KEH160" s="468"/>
      <c r="KEI160" s="468"/>
      <c r="KEJ160" s="468"/>
      <c r="KEK160" s="468"/>
      <c r="KEL160" s="468"/>
      <c r="KEM160" s="468"/>
      <c r="KEN160" s="468"/>
      <c r="KEO160" s="468"/>
      <c r="KEP160" s="468"/>
      <c r="KEQ160" s="468"/>
      <c r="KER160" s="468"/>
      <c r="KES160" s="468"/>
      <c r="KET160" s="468"/>
      <c r="KEU160" s="468"/>
      <c r="KEV160" s="468"/>
      <c r="KEW160" s="468"/>
      <c r="KEX160" s="468"/>
      <c r="KEY160" s="468"/>
      <c r="KEZ160" s="468"/>
      <c r="KFA160" s="468"/>
      <c r="KFB160" s="468"/>
      <c r="KFC160" s="468"/>
      <c r="KFD160" s="468"/>
      <c r="KFE160" s="468"/>
      <c r="KFF160" s="468"/>
      <c r="KFG160" s="468"/>
      <c r="KFH160" s="468"/>
      <c r="KFI160" s="468"/>
      <c r="KFJ160" s="468"/>
      <c r="KFK160" s="468"/>
      <c r="KFL160" s="468"/>
      <c r="KFM160" s="468"/>
      <c r="KFN160" s="468"/>
      <c r="KFO160" s="468"/>
      <c r="KFP160" s="468"/>
      <c r="KFQ160" s="468"/>
      <c r="KFR160" s="468"/>
      <c r="KFS160" s="468"/>
      <c r="KFT160" s="468"/>
      <c r="KFU160" s="468"/>
      <c r="KFV160" s="468"/>
      <c r="KFW160" s="468"/>
      <c r="KFX160" s="468"/>
      <c r="KFY160" s="468"/>
      <c r="KFZ160" s="468"/>
      <c r="KGA160" s="468"/>
      <c r="KGB160" s="468"/>
      <c r="KGC160" s="468"/>
      <c r="KGD160" s="468"/>
      <c r="KGE160" s="468"/>
      <c r="KGF160" s="468"/>
      <c r="KGG160" s="468"/>
      <c r="KGH160" s="468"/>
      <c r="KGI160" s="468"/>
      <c r="KGJ160" s="468"/>
      <c r="KGK160" s="468"/>
      <c r="KGL160" s="468"/>
      <c r="KGM160" s="468"/>
      <c r="KGN160" s="468"/>
      <c r="KGO160" s="468"/>
      <c r="KGP160" s="468"/>
      <c r="KGQ160" s="468"/>
      <c r="KGR160" s="468"/>
      <c r="KGS160" s="468"/>
      <c r="KGT160" s="468"/>
      <c r="KGU160" s="468"/>
      <c r="KGV160" s="468"/>
      <c r="KGW160" s="468"/>
      <c r="KGX160" s="468"/>
      <c r="KGY160" s="468"/>
      <c r="KGZ160" s="468"/>
      <c r="KHA160" s="468"/>
      <c r="KHB160" s="468"/>
      <c r="KHC160" s="468"/>
      <c r="KHD160" s="468"/>
      <c r="KHE160" s="468"/>
      <c r="KHF160" s="468"/>
      <c r="KHG160" s="468"/>
      <c r="KHH160" s="468"/>
      <c r="KHI160" s="468"/>
      <c r="KHJ160" s="468"/>
      <c r="KHK160" s="468"/>
      <c r="KHL160" s="468"/>
      <c r="KHM160" s="468"/>
      <c r="KHN160" s="468"/>
      <c r="KHO160" s="468"/>
      <c r="KHP160" s="468"/>
      <c r="KHQ160" s="468"/>
      <c r="KHR160" s="468"/>
      <c r="KHS160" s="468"/>
      <c r="KHT160" s="468"/>
      <c r="KHU160" s="468"/>
      <c r="KHV160" s="468"/>
      <c r="KHW160" s="468"/>
      <c r="KHX160" s="468"/>
      <c r="KHY160" s="468"/>
      <c r="KHZ160" s="468"/>
      <c r="KIA160" s="468"/>
      <c r="KIB160" s="468"/>
      <c r="KIC160" s="468"/>
      <c r="KID160" s="468"/>
      <c r="KIE160" s="468"/>
      <c r="KIF160" s="468"/>
      <c r="KIG160" s="468"/>
      <c r="KIH160" s="468"/>
      <c r="KII160" s="468"/>
      <c r="KIJ160" s="468"/>
      <c r="KIK160" s="468"/>
      <c r="KIL160" s="468"/>
      <c r="KIM160" s="468"/>
      <c r="KIN160" s="468"/>
      <c r="KIO160" s="468"/>
      <c r="KIP160" s="468"/>
      <c r="KIQ160" s="468"/>
      <c r="KIR160" s="468"/>
      <c r="KIS160" s="468"/>
      <c r="KIT160" s="468"/>
      <c r="KIU160" s="468"/>
      <c r="KIV160" s="468"/>
      <c r="KIW160" s="468"/>
      <c r="KIX160" s="468"/>
      <c r="KIY160" s="468"/>
      <c r="KIZ160" s="468"/>
      <c r="KJA160" s="468"/>
      <c r="KJB160" s="468"/>
      <c r="KJC160" s="468"/>
      <c r="KJD160" s="468"/>
      <c r="KJE160" s="468"/>
      <c r="KJF160" s="468"/>
      <c r="KJG160" s="468"/>
      <c r="KJH160" s="468"/>
      <c r="KJI160" s="468"/>
      <c r="KJJ160" s="468"/>
      <c r="KJK160" s="468"/>
      <c r="KJL160" s="468"/>
      <c r="KJM160" s="468"/>
      <c r="KJN160" s="468"/>
      <c r="KJO160" s="468"/>
      <c r="KJP160" s="468"/>
      <c r="KJQ160" s="468"/>
      <c r="KJR160" s="468"/>
      <c r="KJS160" s="468"/>
      <c r="KJT160" s="468"/>
      <c r="KJU160" s="468"/>
      <c r="KJV160" s="468"/>
      <c r="KJW160" s="468"/>
      <c r="KJX160" s="468"/>
      <c r="KJY160" s="468"/>
      <c r="KJZ160" s="468"/>
      <c r="KKA160" s="468"/>
      <c r="KKB160" s="468"/>
      <c r="KKC160" s="468"/>
      <c r="KKD160" s="468"/>
      <c r="KKE160" s="468"/>
      <c r="KKF160" s="468"/>
      <c r="KKG160" s="468"/>
      <c r="KKH160" s="468"/>
      <c r="KKI160" s="468"/>
      <c r="KKJ160" s="468"/>
      <c r="KKK160" s="468"/>
      <c r="KKL160" s="468"/>
      <c r="KKM160" s="468"/>
      <c r="KKN160" s="468"/>
      <c r="KKO160" s="468"/>
      <c r="KKP160" s="468"/>
      <c r="KKQ160" s="468"/>
      <c r="KKR160" s="468"/>
      <c r="KKS160" s="468"/>
      <c r="KKT160" s="468"/>
      <c r="KKU160" s="468"/>
      <c r="KKV160" s="468"/>
      <c r="KKW160" s="468"/>
      <c r="KKX160" s="468"/>
      <c r="KKY160" s="468"/>
      <c r="KKZ160" s="468"/>
      <c r="KLA160" s="468"/>
      <c r="KLB160" s="468"/>
      <c r="KLC160" s="468"/>
      <c r="KLD160" s="468"/>
      <c r="KLE160" s="468"/>
      <c r="KLF160" s="468"/>
      <c r="KLG160" s="468"/>
      <c r="KLH160" s="468"/>
      <c r="KLI160" s="468"/>
      <c r="KLJ160" s="468"/>
      <c r="KLK160" s="468"/>
      <c r="KLL160" s="468"/>
      <c r="KLM160" s="468"/>
      <c r="KLN160" s="468"/>
      <c r="KLO160" s="468"/>
      <c r="KLP160" s="468"/>
      <c r="KLQ160" s="468"/>
      <c r="KLR160" s="468"/>
      <c r="KLS160" s="468"/>
      <c r="KLT160" s="468"/>
      <c r="KLU160" s="468"/>
      <c r="KLV160" s="468"/>
      <c r="KLW160" s="468"/>
      <c r="KLX160" s="468"/>
      <c r="KLY160" s="468"/>
      <c r="KLZ160" s="468"/>
      <c r="KMA160" s="468"/>
      <c r="KMB160" s="468"/>
      <c r="KMC160" s="468"/>
      <c r="KMD160" s="468"/>
      <c r="KME160" s="468"/>
      <c r="KMF160" s="468"/>
      <c r="KMG160" s="468"/>
      <c r="KMH160" s="468"/>
      <c r="KMI160" s="468"/>
      <c r="KMJ160" s="468"/>
      <c r="KMK160" s="468"/>
      <c r="KML160" s="468"/>
      <c r="KMM160" s="468"/>
      <c r="KMN160" s="468"/>
      <c r="KMO160" s="468"/>
      <c r="KMP160" s="468"/>
      <c r="KMQ160" s="468"/>
      <c r="KMR160" s="468"/>
      <c r="KMS160" s="468"/>
      <c r="KMT160" s="468"/>
      <c r="KMU160" s="468"/>
      <c r="KMV160" s="468"/>
      <c r="KMW160" s="468"/>
      <c r="KMX160" s="468"/>
      <c r="KMY160" s="468"/>
      <c r="KMZ160" s="468"/>
      <c r="KNA160" s="468"/>
      <c r="KNB160" s="468"/>
      <c r="KNC160" s="468"/>
      <c r="KND160" s="468"/>
      <c r="KNE160" s="468"/>
      <c r="KNF160" s="468"/>
      <c r="KNG160" s="468"/>
      <c r="KNH160" s="468"/>
      <c r="KNI160" s="468"/>
      <c r="KNJ160" s="468"/>
      <c r="KNK160" s="468"/>
      <c r="KNL160" s="468"/>
      <c r="KNM160" s="468"/>
      <c r="KNN160" s="468"/>
      <c r="KNO160" s="468"/>
      <c r="KNP160" s="468"/>
      <c r="KNQ160" s="468"/>
      <c r="KNR160" s="468"/>
      <c r="KNS160" s="468"/>
      <c r="KNT160" s="468"/>
      <c r="KNU160" s="468"/>
      <c r="KNV160" s="468"/>
      <c r="KNW160" s="468"/>
      <c r="KNX160" s="468"/>
      <c r="KNY160" s="468"/>
      <c r="KNZ160" s="468"/>
      <c r="KOA160" s="468"/>
      <c r="KOB160" s="468"/>
      <c r="KOC160" s="468"/>
      <c r="KOD160" s="468"/>
      <c r="KOE160" s="468"/>
      <c r="KOF160" s="468"/>
      <c r="KOG160" s="468"/>
      <c r="KOH160" s="468"/>
      <c r="KOI160" s="468"/>
      <c r="KOJ160" s="468"/>
      <c r="KOK160" s="468"/>
      <c r="KOL160" s="468"/>
      <c r="KOM160" s="468"/>
      <c r="KON160" s="468"/>
      <c r="KOO160" s="468"/>
      <c r="KOP160" s="468"/>
      <c r="KOQ160" s="468"/>
      <c r="KOR160" s="468"/>
      <c r="KOS160" s="468"/>
      <c r="KOT160" s="468"/>
      <c r="KOU160" s="468"/>
      <c r="KOV160" s="468"/>
      <c r="KOW160" s="468"/>
      <c r="KOX160" s="468"/>
      <c r="KOY160" s="468"/>
      <c r="KOZ160" s="468"/>
      <c r="KPA160" s="468"/>
      <c r="KPB160" s="468"/>
      <c r="KPC160" s="468"/>
      <c r="KPD160" s="468"/>
      <c r="KPE160" s="468"/>
      <c r="KPF160" s="468"/>
      <c r="KPG160" s="468"/>
      <c r="KPH160" s="468"/>
      <c r="KPI160" s="468"/>
      <c r="KPJ160" s="468"/>
      <c r="KPK160" s="468"/>
      <c r="KPL160" s="468"/>
      <c r="KPM160" s="468"/>
      <c r="KPN160" s="468"/>
      <c r="KPO160" s="468"/>
      <c r="KPP160" s="468"/>
      <c r="KPQ160" s="468"/>
      <c r="KPR160" s="468"/>
      <c r="KPS160" s="468"/>
      <c r="KPT160" s="468"/>
      <c r="KPU160" s="468"/>
      <c r="KPV160" s="468"/>
      <c r="KPW160" s="468"/>
      <c r="KPX160" s="468"/>
      <c r="KPY160" s="468"/>
      <c r="KPZ160" s="468"/>
      <c r="KQA160" s="468"/>
      <c r="KQB160" s="468"/>
      <c r="KQC160" s="468"/>
      <c r="KQD160" s="468"/>
      <c r="KQE160" s="468"/>
      <c r="KQF160" s="468"/>
      <c r="KQG160" s="468"/>
      <c r="KQH160" s="468"/>
      <c r="KQI160" s="468"/>
      <c r="KQJ160" s="468"/>
      <c r="KQK160" s="468"/>
      <c r="KQL160" s="468"/>
      <c r="KQM160" s="468"/>
      <c r="KQN160" s="468"/>
      <c r="KQO160" s="468"/>
      <c r="KQP160" s="468"/>
      <c r="KQQ160" s="468"/>
      <c r="KQR160" s="468"/>
      <c r="KQS160" s="468"/>
      <c r="KQT160" s="468"/>
      <c r="KQU160" s="468"/>
      <c r="KQV160" s="468"/>
      <c r="KQW160" s="468"/>
      <c r="KQX160" s="468"/>
      <c r="KQY160" s="468"/>
      <c r="KQZ160" s="468"/>
      <c r="KRA160" s="468"/>
      <c r="KRB160" s="468"/>
      <c r="KRC160" s="468"/>
      <c r="KRD160" s="468"/>
      <c r="KRE160" s="468"/>
      <c r="KRF160" s="468"/>
      <c r="KRG160" s="468"/>
      <c r="KRH160" s="468"/>
      <c r="KRI160" s="468"/>
      <c r="KRJ160" s="468"/>
      <c r="KRK160" s="468"/>
      <c r="KRL160" s="468"/>
      <c r="KRM160" s="468"/>
      <c r="KRN160" s="468"/>
      <c r="KRO160" s="468"/>
      <c r="KRP160" s="468"/>
      <c r="KRQ160" s="468"/>
      <c r="KRR160" s="468"/>
      <c r="KRS160" s="468"/>
      <c r="KRT160" s="468"/>
      <c r="KRU160" s="468"/>
      <c r="KRV160" s="468"/>
      <c r="KRW160" s="468"/>
      <c r="KRX160" s="468"/>
      <c r="KRY160" s="468"/>
      <c r="KRZ160" s="468"/>
      <c r="KSA160" s="468"/>
      <c r="KSB160" s="468"/>
      <c r="KSC160" s="468"/>
      <c r="KSD160" s="468"/>
      <c r="KSE160" s="468"/>
      <c r="KSF160" s="468"/>
      <c r="KSG160" s="468"/>
      <c r="KSH160" s="468"/>
      <c r="KSI160" s="468"/>
      <c r="KSJ160" s="468"/>
      <c r="KSK160" s="468"/>
      <c r="KSL160" s="468"/>
      <c r="KSM160" s="468"/>
      <c r="KSN160" s="468"/>
      <c r="KSO160" s="468"/>
      <c r="KSP160" s="468"/>
      <c r="KSQ160" s="468"/>
      <c r="KSR160" s="468"/>
      <c r="KSS160" s="468"/>
      <c r="KST160" s="468"/>
      <c r="KSU160" s="468"/>
      <c r="KSV160" s="468"/>
      <c r="KSW160" s="468"/>
      <c r="KSX160" s="468"/>
      <c r="KSY160" s="468"/>
      <c r="KSZ160" s="468"/>
      <c r="KTA160" s="468"/>
      <c r="KTB160" s="468"/>
      <c r="KTC160" s="468"/>
      <c r="KTD160" s="468"/>
      <c r="KTE160" s="468"/>
      <c r="KTF160" s="468"/>
      <c r="KTG160" s="468"/>
      <c r="KTH160" s="468"/>
      <c r="KTI160" s="468"/>
      <c r="KTJ160" s="468"/>
      <c r="KTK160" s="468"/>
      <c r="KTL160" s="468"/>
      <c r="KTM160" s="468"/>
      <c r="KTN160" s="468"/>
      <c r="KTO160" s="468"/>
      <c r="KTP160" s="468"/>
      <c r="KTQ160" s="468"/>
      <c r="KTR160" s="468"/>
      <c r="KTS160" s="468"/>
      <c r="KTT160" s="468"/>
      <c r="KTU160" s="468"/>
      <c r="KTV160" s="468"/>
      <c r="KTW160" s="468"/>
      <c r="KTX160" s="468"/>
      <c r="KTY160" s="468"/>
      <c r="KTZ160" s="468"/>
      <c r="KUA160" s="468"/>
      <c r="KUB160" s="468"/>
      <c r="KUC160" s="468"/>
      <c r="KUD160" s="468"/>
      <c r="KUE160" s="468"/>
      <c r="KUF160" s="468"/>
      <c r="KUG160" s="468"/>
      <c r="KUH160" s="468"/>
      <c r="KUI160" s="468"/>
      <c r="KUJ160" s="468"/>
      <c r="KUK160" s="468"/>
      <c r="KUL160" s="468"/>
      <c r="KUM160" s="468"/>
      <c r="KUN160" s="468"/>
      <c r="KUO160" s="468"/>
      <c r="KUP160" s="468"/>
      <c r="KUQ160" s="468"/>
      <c r="KUR160" s="468"/>
      <c r="KUS160" s="468"/>
      <c r="KUT160" s="468"/>
      <c r="KUU160" s="468"/>
      <c r="KUV160" s="468"/>
      <c r="KUW160" s="468"/>
      <c r="KUX160" s="468"/>
      <c r="KUY160" s="468"/>
      <c r="KUZ160" s="468"/>
      <c r="KVA160" s="468"/>
      <c r="KVB160" s="468"/>
      <c r="KVC160" s="468"/>
      <c r="KVD160" s="468"/>
      <c r="KVE160" s="468"/>
      <c r="KVF160" s="468"/>
      <c r="KVG160" s="468"/>
      <c r="KVH160" s="468"/>
      <c r="KVI160" s="468"/>
      <c r="KVJ160" s="468"/>
      <c r="KVK160" s="468"/>
      <c r="KVL160" s="468"/>
      <c r="KVM160" s="468"/>
      <c r="KVN160" s="468"/>
      <c r="KVO160" s="468"/>
      <c r="KVP160" s="468"/>
      <c r="KVQ160" s="468"/>
      <c r="KVR160" s="468"/>
      <c r="KVS160" s="468"/>
      <c r="KVT160" s="468"/>
      <c r="KVU160" s="468"/>
      <c r="KVV160" s="468"/>
      <c r="KVW160" s="468"/>
      <c r="KVX160" s="468"/>
      <c r="KVY160" s="468"/>
      <c r="KVZ160" s="468"/>
      <c r="KWA160" s="468"/>
      <c r="KWB160" s="468"/>
      <c r="KWC160" s="468"/>
      <c r="KWD160" s="468"/>
      <c r="KWE160" s="468"/>
      <c r="KWF160" s="468"/>
      <c r="KWG160" s="468"/>
      <c r="KWH160" s="468"/>
      <c r="KWI160" s="468"/>
      <c r="KWJ160" s="468"/>
      <c r="KWK160" s="468"/>
      <c r="KWL160" s="468"/>
      <c r="KWM160" s="468"/>
      <c r="KWN160" s="468"/>
      <c r="KWO160" s="468"/>
      <c r="KWP160" s="468"/>
      <c r="KWQ160" s="468"/>
      <c r="KWR160" s="468"/>
      <c r="KWS160" s="468"/>
      <c r="KWT160" s="468"/>
      <c r="KWU160" s="468"/>
      <c r="KWV160" s="468"/>
      <c r="KWW160" s="468"/>
      <c r="KWX160" s="468"/>
      <c r="KWY160" s="468"/>
      <c r="KWZ160" s="468"/>
      <c r="KXA160" s="468"/>
      <c r="KXB160" s="468"/>
      <c r="KXC160" s="468"/>
      <c r="KXD160" s="468"/>
      <c r="KXE160" s="468"/>
      <c r="KXF160" s="468"/>
      <c r="KXG160" s="468"/>
      <c r="KXH160" s="468"/>
      <c r="KXI160" s="468"/>
      <c r="KXJ160" s="468"/>
      <c r="KXK160" s="468"/>
      <c r="KXL160" s="468"/>
      <c r="KXM160" s="468"/>
      <c r="KXN160" s="468"/>
      <c r="KXO160" s="468"/>
      <c r="KXP160" s="468"/>
      <c r="KXQ160" s="468"/>
      <c r="KXR160" s="468"/>
      <c r="KXS160" s="468"/>
      <c r="KXT160" s="468"/>
      <c r="KXU160" s="468"/>
      <c r="KXV160" s="468"/>
      <c r="KXW160" s="468"/>
      <c r="KXX160" s="468"/>
      <c r="KXY160" s="468"/>
      <c r="KXZ160" s="468"/>
      <c r="KYA160" s="468"/>
      <c r="KYB160" s="468"/>
      <c r="KYC160" s="468"/>
      <c r="KYD160" s="468"/>
      <c r="KYE160" s="468"/>
      <c r="KYF160" s="468"/>
      <c r="KYG160" s="468"/>
      <c r="KYH160" s="468"/>
      <c r="KYI160" s="468"/>
      <c r="KYJ160" s="468"/>
      <c r="KYK160" s="468"/>
      <c r="KYL160" s="468"/>
      <c r="KYM160" s="468"/>
      <c r="KYN160" s="468"/>
      <c r="KYO160" s="468"/>
      <c r="KYP160" s="468"/>
      <c r="KYQ160" s="468"/>
      <c r="KYR160" s="468"/>
      <c r="KYS160" s="468"/>
      <c r="KYT160" s="468"/>
      <c r="KYU160" s="468"/>
      <c r="KYV160" s="468"/>
      <c r="KYW160" s="468"/>
      <c r="KYX160" s="468"/>
      <c r="KYY160" s="468"/>
      <c r="KYZ160" s="468"/>
      <c r="KZA160" s="468"/>
      <c r="KZB160" s="468"/>
      <c r="KZC160" s="468"/>
      <c r="KZD160" s="468"/>
      <c r="KZE160" s="468"/>
      <c r="KZF160" s="468"/>
      <c r="KZG160" s="468"/>
      <c r="KZH160" s="468"/>
      <c r="KZI160" s="468"/>
      <c r="KZJ160" s="468"/>
      <c r="KZK160" s="468"/>
      <c r="KZL160" s="468"/>
      <c r="KZM160" s="468"/>
      <c r="KZN160" s="468"/>
      <c r="KZO160" s="468"/>
      <c r="KZP160" s="468"/>
      <c r="KZQ160" s="468"/>
      <c r="KZR160" s="468"/>
      <c r="KZS160" s="468"/>
      <c r="KZT160" s="468"/>
      <c r="KZU160" s="468"/>
      <c r="KZV160" s="468"/>
      <c r="KZW160" s="468"/>
      <c r="KZX160" s="468"/>
      <c r="KZY160" s="468"/>
      <c r="KZZ160" s="468"/>
      <c r="LAA160" s="468"/>
      <c r="LAB160" s="468"/>
      <c r="LAC160" s="468"/>
      <c r="LAD160" s="468"/>
      <c r="LAE160" s="468"/>
      <c r="LAF160" s="468"/>
      <c r="LAG160" s="468"/>
      <c r="LAH160" s="468"/>
      <c r="LAI160" s="468"/>
      <c r="LAJ160" s="468"/>
      <c r="LAK160" s="468"/>
      <c r="LAL160" s="468"/>
      <c r="LAM160" s="468"/>
      <c r="LAN160" s="468"/>
      <c r="LAO160" s="468"/>
      <c r="LAP160" s="468"/>
      <c r="LAQ160" s="468"/>
      <c r="LAR160" s="468"/>
      <c r="LAS160" s="468"/>
      <c r="LAT160" s="468"/>
      <c r="LAU160" s="468"/>
      <c r="LAV160" s="468"/>
      <c r="LAW160" s="468"/>
      <c r="LAX160" s="468"/>
      <c r="LAY160" s="468"/>
      <c r="LAZ160" s="468"/>
      <c r="LBA160" s="468"/>
      <c r="LBB160" s="468"/>
      <c r="LBC160" s="468"/>
      <c r="LBD160" s="468"/>
      <c r="LBE160" s="468"/>
      <c r="LBF160" s="468"/>
      <c r="LBG160" s="468"/>
      <c r="LBH160" s="468"/>
      <c r="LBI160" s="468"/>
      <c r="LBJ160" s="468"/>
      <c r="LBK160" s="468"/>
      <c r="LBL160" s="468"/>
      <c r="LBM160" s="468"/>
      <c r="LBN160" s="468"/>
      <c r="LBO160" s="468"/>
      <c r="LBP160" s="468"/>
      <c r="LBQ160" s="468"/>
      <c r="LBR160" s="468"/>
      <c r="LBS160" s="468"/>
      <c r="LBT160" s="468"/>
      <c r="LBU160" s="468"/>
      <c r="LBV160" s="468"/>
      <c r="LBW160" s="468"/>
      <c r="LBX160" s="468"/>
      <c r="LBY160" s="468"/>
      <c r="LBZ160" s="468"/>
      <c r="LCA160" s="468"/>
      <c r="LCB160" s="468"/>
      <c r="LCC160" s="468"/>
      <c r="LCD160" s="468"/>
      <c r="LCE160" s="468"/>
      <c r="LCF160" s="468"/>
      <c r="LCG160" s="468"/>
      <c r="LCH160" s="468"/>
      <c r="LCI160" s="468"/>
      <c r="LCJ160" s="468"/>
      <c r="LCK160" s="468"/>
      <c r="LCL160" s="468"/>
      <c r="LCM160" s="468"/>
      <c r="LCN160" s="468"/>
      <c r="LCO160" s="468"/>
      <c r="LCP160" s="468"/>
      <c r="LCQ160" s="468"/>
      <c r="LCR160" s="468"/>
      <c r="LCS160" s="468"/>
      <c r="LCT160" s="468"/>
      <c r="LCU160" s="468"/>
      <c r="LCV160" s="468"/>
      <c r="LCW160" s="468"/>
      <c r="LCX160" s="468"/>
      <c r="LCY160" s="468"/>
      <c r="LCZ160" s="468"/>
      <c r="LDA160" s="468"/>
      <c r="LDB160" s="468"/>
      <c r="LDC160" s="468"/>
      <c r="LDD160" s="468"/>
      <c r="LDE160" s="468"/>
      <c r="LDF160" s="468"/>
      <c r="LDG160" s="468"/>
      <c r="LDH160" s="468"/>
      <c r="LDI160" s="468"/>
      <c r="LDJ160" s="468"/>
      <c r="LDK160" s="468"/>
      <c r="LDL160" s="468"/>
      <c r="LDM160" s="468"/>
      <c r="LDN160" s="468"/>
      <c r="LDO160" s="468"/>
      <c r="LDP160" s="468"/>
      <c r="LDQ160" s="468"/>
      <c r="LDR160" s="468"/>
      <c r="LDS160" s="468"/>
      <c r="LDT160" s="468"/>
      <c r="LDU160" s="468"/>
      <c r="LDV160" s="468"/>
      <c r="LDW160" s="468"/>
      <c r="LDX160" s="468"/>
      <c r="LDY160" s="468"/>
      <c r="LDZ160" s="468"/>
      <c r="LEA160" s="468"/>
      <c r="LEB160" s="468"/>
      <c r="LEC160" s="468"/>
      <c r="LED160" s="468"/>
      <c r="LEE160" s="468"/>
      <c r="LEF160" s="468"/>
      <c r="LEG160" s="468"/>
      <c r="LEH160" s="468"/>
      <c r="LEI160" s="468"/>
      <c r="LEJ160" s="468"/>
      <c r="LEK160" s="468"/>
      <c r="LEL160" s="468"/>
      <c r="LEM160" s="468"/>
      <c r="LEN160" s="468"/>
      <c r="LEO160" s="468"/>
      <c r="LEP160" s="468"/>
      <c r="LEQ160" s="468"/>
      <c r="LER160" s="468"/>
      <c r="LES160" s="468"/>
      <c r="LET160" s="468"/>
      <c r="LEU160" s="468"/>
      <c r="LEV160" s="468"/>
      <c r="LEW160" s="468"/>
      <c r="LEX160" s="468"/>
      <c r="LEY160" s="468"/>
      <c r="LEZ160" s="468"/>
      <c r="LFA160" s="468"/>
      <c r="LFB160" s="468"/>
      <c r="LFC160" s="468"/>
      <c r="LFD160" s="468"/>
      <c r="LFE160" s="468"/>
      <c r="LFF160" s="468"/>
      <c r="LFG160" s="468"/>
      <c r="LFH160" s="468"/>
      <c r="LFI160" s="468"/>
      <c r="LFJ160" s="468"/>
      <c r="LFK160" s="468"/>
      <c r="LFL160" s="468"/>
      <c r="LFM160" s="468"/>
      <c r="LFN160" s="468"/>
      <c r="LFO160" s="468"/>
      <c r="LFP160" s="468"/>
      <c r="LFQ160" s="468"/>
      <c r="LFR160" s="468"/>
      <c r="LFS160" s="468"/>
      <c r="LFT160" s="468"/>
      <c r="LFU160" s="468"/>
      <c r="LFV160" s="468"/>
      <c r="LFW160" s="468"/>
      <c r="LFX160" s="468"/>
      <c r="LFY160" s="468"/>
      <c r="LFZ160" s="468"/>
      <c r="LGA160" s="468"/>
      <c r="LGB160" s="468"/>
      <c r="LGC160" s="468"/>
      <c r="LGD160" s="468"/>
      <c r="LGE160" s="468"/>
      <c r="LGF160" s="468"/>
      <c r="LGG160" s="468"/>
      <c r="LGH160" s="468"/>
      <c r="LGI160" s="468"/>
      <c r="LGJ160" s="468"/>
      <c r="LGK160" s="468"/>
      <c r="LGL160" s="468"/>
      <c r="LGM160" s="468"/>
      <c r="LGN160" s="468"/>
      <c r="LGO160" s="468"/>
      <c r="LGP160" s="468"/>
      <c r="LGQ160" s="468"/>
      <c r="LGR160" s="468"/>
      <c r="LGS160" s="468"/>
      <c r="LGT160" s="468"/>
      <c r="LGU160" s="468"/>
      <c r="LGV160" s="468"/>
      <c r="LGW160" s="468"/>
      <c r="LGX160" s="468"/>
      <c r="LGY160" s="468"/>
      <c r="LGZ160" s="468"/>
      <c r="LHA160" s="468"/>
      <c r="LHB160" s="468"/>
      <c r="LHC160" s="468"/>
      <c r="LHD160" s="468"/>
      <c r="LHE160" s="468"/>
      <c r="LHF160" s="468"/>
      <c r="LHG160" s="468"/>
      <c r="LHH160" s="468"/>
      <c r="LHI160" s="468"/>
      <c r="LHJ160" s="468"/>
      <c r="LHK160" s="468"/>
      <c r="LHL160" s="468"/>
      <c r="LHM160" s="468"/>
      <c r="LHN160" s="468"/>
      <c r="LHO160" s="468"/>
      <c r="LHP160" s="468"/>
      <c r="LHQ160" s="468"/>
      <c r="LHR160" s="468"/>
      <c r="LHS160" s="468"/>
      <c r="LHT160" s="468"/>
      <c r="LHU160" s="468"/>
      <c r="LHV160" s="468"/>
      <c r="LHW160" s="468"/>
      <c r="LHX160" s="468"/>
      <c r="LHY160" s="468"/>
      <c r="LHZ160" s="468"/>
      <c r="LIA160" s="468"/>
      <c r="LIB160" s="468"/>
      <c r="LIC160" s="468"/>
      <c r="LID160" s="468"/>
      <c r="LIE160" s="468"/>
      <c r="LIF160" s="468"/>
      <c r="LIG160" s="468"/>
      <c r="LIH160" s="468"/>
      <c r="LII160" s="468"/>
      <c r="LIJ160" s="468"/>
      <c r="LIK160" s="468"/>
      <c r="LIL160" s="468"/>
      <c r="LIM160" s="468"/>
      <c r="LIN160" s="468"/>
      <c r="LIO160" s="468"/>
      <c r="LIP160" s="468"/>
      <c r="LIQ160" s="468"/>
      <c r="LIR160" s="468"/>
      <c r="LIS160" s="468"/>
      <c r="LIT160" s="468"/>
      <c r="LIU160" s="468"/>
      <c r="LIV160" s="468"/>
      <c r="LIW160" s="468"/>
      <c r="LIX160" s="468"/>
      <c r="LIY160" s="468"/>
      <c r="LIZ160" s="468"/>
      <c r="LJA160" s="468"/>
      <c r="LJB160" s="468"/>
      <c r="LJC160" s="468"/>
      <c r="LJD160" s="468"/>
      <c r="LJE160" s="468"/>
      <c r="LJF160" s="468"/>
      <c r="LJG160" s="468"/>
      <c r="LJH160" s="468"/>
      <c r="LJI160" s="468"/>
      <c r="LJJ160" s="468"/>
      <c r="LJK160" s="468"/>
      <c r="LJL160" s="468"/>
      <c r="LJM160" s="468"/>
      <c r="LJN160" s="468"/>
      <c r="LJO160" s="468"/>
      <c r="LJP160" s="468"/>
      <c r="LJQ160" s="468"/>
      <c r="LJR160" s="468"/>
      <c r="LJS160" s="468"/>
      <c r="LJT160" s="468"/>
      <c r="LJU160" s="468"/>
      <c r="LJV160" s="468"/>
      <c r="LJW160" s="468"/>
      <c r="LJX160" s="468"/>
      <c r="LJY160" s="468"/>
      <c r="LJZ160" s="468"/>
      <c r="LKA160" s="468"/>
      <c r="LKB160" s="468"/>
      <c r="LKC160" s="468"/>
      <c r="LKD160" s="468"/>
      <c r="LKE160" s="468"/>
      <c r="LKF160" s="468"/>
      <c r="LKG160" s="468"/>
      <c r="LKH160" s="468"/>
      <c r="LKI160" s="468"/>
      <c r="LKJ160" s="468"/>
      <c r="LKK160" s="468"/>
      <c r="LKL160" s="468"/>
      <c r="LKM160" s="468"/>
      <c r="LKN160" s="468"/>
      <c r="LKO160" s="468"/>
      <c r="LKP160" s="468"/>
      <c r="LKQ160" s="468"/>
      <c r="LKR160" s="468"/>
      <c r="LKS160" s="468"/>
      <c r="LKT160" s="468"/>
      <c r="LKU160" s="468"/>
      <c r="LKV160" s="468"/>
      <c r="LKW160" s="468"/>
      <c r="LKX160" s="468"/>
      <c r="LKY160" s="468"/>
      <c r="LKZ160" s="468"/>
      <c r="LLA160" s="468"/>
      <c r="LLB160" s="468"/>
      <c r="LLC160" s="468"/>
      <c r="LLD160" s="468"/>
      <c r="LLE160" s="468"/>
      <c r="LLF160" s="468"/>
      <c r="LLG160" s="468"/>
      <c r="LLH160" s="468"/>
      <c r="LLI160" s="468"/>
      <c r="LLJ160" s="468"/>
      <c r="LLK160" s="468"/>
      <c r="LLL160" s="468"/>
      <c r="LLM160" s="468"/>
      <c r="LLN160" s="468"/>
      <c r="LLO160" s="468"/>
      <c r="LLP160" s="468"/>
      <c r="LLQ160" s="468"/>
      <c r="LLR160" s="468"/>
      <c r="LLS160" s="468"/>
      <c r="LLT160" s="468"/>
      <c r="LLU160" s="468"/>
      <c r="LLV160" s="468"/>
      <c r="LLW160" s="468"/>
      <c r="LLX160" s="468"/>
      <c r="LLY160" s="468"/>
      <c r="LLZ160" s="468"/>
      <c r="LMA160" s="468"/>
      <c r="LMB160" s="468"/>
      <c r="LMC160" s="468"/>
      <c r="LMD160" s="468"/>
      <c r="LME160" s="468"/>
      <c r="LMF160" s="468"/>
      <c r="LMG160" s="468"/>
      <c r="LMH160" s="468"/>
      <c r="LMI160" s="468"/>
      <c r="LMJ160" s="468"/>
      <c r="LMK160" s="468"/>
      <c r="LML160" s="468"/>
      <c r="LMM160" s="468"/>
      <c r="LMN160" s="468"/>
      <c r="LMO160" s="468"/>
      <c r="LMP160" s="468"/>
      <c r="LMQ160" s="468"/>
      <c r="LMR160" s="468"/>
      <c r="LMS160" s="468"/>
      <c r="LMT160" s="468"/>
      <c r="LMU160" s="468"/>
      <c r="LMV160" s="468"/>
      <c r="LMW160" s="468"/>
      <c r="LMX160" s="468"/>
      <c r="LMY160" s="468"/>
      <c r="LMZ160" s="468"/>
      <c r="LNA160" s="468"/>
      <c r="LNB160" s="468"/>
      <c r="LNC160" s="468"/>
      <c r="LND160" s="468"/>
      <c r="LNE160" s="468"/>
      <c r="LNF160" s="468"/>
      <c r="LNG160" s="468"/>
      <c r="LNH160" s="468"/>
      <c r="LNI160" s="468"/>
      <c r="LNJ160" s="468"/>
      <c r="LNK160" s="468"/>
      <c r="LNL160" s="468"/>
      <c r="LNM160" s="468"/>
      <c r="LNN160" s="468"/>
      <c r="LNO160" s="468"/>
      <c r="LNP160" s="468"/>
      <c r="LNQ160" s="468"/>
      <c r="LNR160" s="468"/>
      <c r="LNS160" s="468"/>
      <c r="LNT160" s="468"/>
      <c r="LNU160" s="468"/>
      <c r="LNV160" s="468"/>
      <c r="LNW160" s="468"/>
      <c r="LNX160" s="468"/>
      <c r="LNY160" s="468"/>
      <c r="LNZ160" s="468"/>
      <c r="LOA160" s="468"/>
      <c r="LOB160" s="468"/>
      <c r="LOC160" s="468"/>
      <c r="LOD160" s="468"/>
      <c r="LOE160" s="468"/>
      <c r="LOF160" s="468"/>
      <c r="LOG160" s="468"/>
      <c r="LOH160" s="468"/>
      <c r="LOI160" s="468"/>
      <c r="LOJ160" s="468"/>
      <c r="LOK160" s="468"/>
      <c r="LOL160" s="468"/>
      <c r="LOM160" s="468"/>
      <c r="LON160" s="468"/>
      <c r="LOO160" s="468"/>
      <c r="LOP160" s="468"/>
      <c r="LOQ160" s="468"/>
      <c r="LOR160" s="468"/>
      <c r="LOS160" s="468"/>
      <c r="LOT160" s="468"/>
      <c r="LOU160" s="468"/>
      <c r="LOV160" s="468"/>
      <c r="LOW160" s="468"/>
      <c r="LOX160" s="468"/>
      <c r="LOY160" s="468"/>
      <c r="LOZ160" s="468"/>
      <c r="LPA160" s="468"/>
      <c r="LPB160" s="468"/>
      <c r="LPC160" s="468"/>
      <c r="LPD160" s="468"/>
      <c r="LPE160" s="468"/>
      <c r="LPF160" s="468"/>
      <c r="LPG160" s="468"/>
      <c r="LPH160" s="468"/>
      <c r="LPI160" s="468"/>
      <c r="LPJ160" s="468"/>
      <c r="LPK160" s="468"/>
      <c r="LPL160" s="468"/>
      <c r="LPM160" s="468"/>
      <c r="LPN160" s="468"/>
      <c r="LPO160" s="468"/>
      <c r="LPP160" s="468"/>
      <c r="LPQ160" s="468"/>
      <c r="LPR160" s="468"/>
      <c r="LPS160" s="468"/>
      <c r="LPT160" s="468"/>
      <c r="LPU160" s="468"/>
      <c r="LPV160" s="468"/>
      <c r="LPW160" s="468"/>
      <c r="LPX160" s="468"/>
      <c r="LPY160" s="468"/>
      <c r="LPZ160" s="468"/>
      <c r="LQA160" s="468"/>
      <c r="LQB160" s="468"/>
      <c r="LQC160" s="468"/>
      <c r="LQD160" s="468"/>
      <c r="LQE160" s="468"/>
      <c r="LQF160" s="468"/>
      <c r="LQG160" s="468"/>
      <c r="LQH160" s="468"/>
      <c r="LQI160" s="468"/>
      <c r="LQJ160" s="468"/>
      <c r="LQK160" s="468"/>
      <c r="LQL160" s="468"/>
      <c r="LQM160" s="468"/>
      <c r="LQN160" s="468"/>
      <c r="LQO160" s="468"/>
      <c r="LQP160" s="468"/>
      <c r="LQQ160" s="468"/>
      <c r="LQR160" s="468"/>
      <c r="LQS160" s="468"/>
      <c r="LQT160" s="468"/>
      <c r="LQU160" s="468"/>
      <c r="LQV160" s="468"/>
      <c r="LQW160" s="468"/>
      <c r="LQX160" s="468"/>
      <c r="LQY160" s="468"/>
      <c r="LQZ160" s="468"/>
      <c r="LRA160" s="468"/>
      <c r="LRB160" s="468"/>
      <c r="LRC160" s="468"/>
      <c r="LRD160" s="468"/>
      <c r="LRE160" s="468"/>
      <c r="LRF160" s="468"/>
      <c r="LRG160" s="468"/>
      <c r="LRH160" s="468"/>
      <c r="LRI160" s="468"/>
      <c r="LRJ160" s="468"/>
      <c r="LRK160" s="468"/>
      <c r="LRL160" s="468"/>
      <c r="LRM160" s="468"/>
      <c r="LRN160" s="468"/>
      <c r="LRO160" s="468"/>
      <c r="LRP160" s="468"/>
      <c r="LRQ160" s="468"/>
      <c r="LRR160" s="468"/>
      <c r="LRS160" s="468"/>
      <c r="LRT160" s="468"/>
      <c r="LRU160" s="468"/>
      <c r="LRV160" s="468"/>
      <c r="LRW160" s="468"/>
      <c r="LRX160" s="468"/>
      <c r="LRY160" s="468"/>
      <c r="LRZ160" s="468"/>
      <c r="LSA160" s="468"/>
      <c r="LSB160" s="468"/>
      <c r="LSC160" s="468"/>
      <c r="LSD160" s="468"/>
      <c r="LSE160" s="468"/>
      <c r="LSF160" s="468"/>
      <c r="LSG160" s="468"/>
      <c r="LSH160" s="468"/>
      <c r="LSI160" s="468"/>
      <c r="LSJ160" s="468"/>
      <c r="LSK160" s="468"/>
      <c r="LSL160" s="468"/>
      <c r="LSM160" s="468"/>
      <c r="LSN160" s="468"/>
      <c r="LSO160" s="468"/>
      <c r="LSP160" s="468"/>
      <c r="LSQ160" s="468"/>
      <c r="LSR160" s="468"/>
      <c r="LSS160" s="468"/>
      <c r="LST160" s="468"/>
      <c r="LSU160" s="468"/>
      <c r="LSV160" s="468"/>
      <c r="LSW160" s="468"/>
      <c r="LSX160" s="468"/>
      <c r="LSY160" s="468"/>
      <c r="LSZ160" s="468"/>
      <c r="LTA160" s="468"/>
      <c r="LTB160" s="468"/>
      <c r="LTC160" s="468"/>
      <c r="LTD160" s="468"/>
      <c r="LTE160" s="468"/>
      <c r="LTF160" s="468"/>
      <c r="LTG160" s="468"/>
      <c r="LTH160" s="468"/>
      <c r="LTI160" s="468"/>
      <c r="LTJ160" s="468"/>
      <c r="LTK160" s="468"/>
      <c r="LTL160" s="468"/>
      <c r="LTM160" s="468"/>
      <c r="LTN160" s="468"/>
      <c r="LTO160" s="468"/>
      <c r="LTP160" s="468"/>
      <c r="LTQ160" s="468"/>
      <c r="LTR160" s="468"/>
      <c r="LTS160" s="468"/>
      <c r="LTT160" s="468"/>
      <c r="LTU160" s="468"/>
      <c r="LTV160" s="468"/>
      <c r="LTW160" s="468"/>
      <c r="LTX160" s="468"/>
      <c r="LTY160" s="468"/>
      <c r="LTZ160" s="468"/>
      <c r="LUA160" s="468"/>
      <c r="LUB160" s="468"/>
      <c r="LUC160" s="468"/>
      <c r="LUD160" s="468"/>
      <c r="LUE160" s="468"/>
      <c r="LUF160" s="468"/>
      <c r="LUG160" s="468"/>
      <c r="LUH160" s="468"/>
      <c r="LUI160" s="468"/>
      <c r="LUJ160" s="468"/>
      <c r="LUK160" s="468"/>
      <c r="LUL160" s="468"/>
      <c r="LUM160" s="468"/>
      <c r="LUN160" s="468"/>
      <c r="LUO160" s="468"/>
      <c r="LUP160" s="468"/>
      <c r="LUQ160" s="468"/>
      <c r="LUR160" s="468"/>
      <c r="LUS160" s="468"/>
      <c r="LUT160" s="468"/>
      <c r="LUU160" s="468"/>
      <c r="LUV160" s="468"/>
      <c r="LUW160" s="468"/>
      <c r="LUX160" s="468"/>
      <c r="LUY160" s="468"/>
      <c r="LUZ160" s="468"/>
      <c r="LVA160" s="468"/>
      <c r="LVB160" s="468"/>
      <c r="LVC160" s="468"/>
      <c r="LVD160" s="468"/>
      <c r="LVE160" s="468"/>
      <c r="LVF160" s="468"/>
      <c r="LVG160" s="468"/>
      <c r="LVH160" s="468"/>
      <c r="LVI160" s="468"/>
      <c r="LVJ160" s="468"/>
      <c r="LVK160" s="468"/>
      <c r="LVL160" s="468"/>
      <c r="LVM160" s="468"/>
      <c r="LVN160" s="468"/>
      <c r="LVO160" s="468"/>
      <c r="LVP160" s="468"/>
      <c r="LVQ160" s="468"/>
      <c r="LVR160" s="468"/>
      <c r="LVS160" s="468"/>
      <c r="LVT160" s="468"/>
      <c r="LVU160" s="468"/>
      <c r="LVV160" s="468"/>
      <c r="LVW160" s="468"/>
      <c r="LVX160" s="468"/>
      <c r="LVY160" s="468"/>
      <c r="LVZ160" s="468"/>
      <c r="LWA160" s="468"/>
      <c r="LWB160" s="468"/>
      <c r="LWC160" s="468"/>
      <c r="LWD160" s="468"/>
      <c r="LWE160" s="468"/>
      <c r="LWF160" s="468"/>
      <c r="LWG160" s="468"/>
      <c r="LWH160" s="468"/>
      <c r="LWI160" s="468"/>
      <c r="LWJ160" s="468"/>
      <c r="LWK160" s="468"/>
      <c r="LWL160" s="468"/>
      <c r="LWM160" s="468"/>
      <c r="LWN160" s="468"/>
      <c r="LWO160" s="468"/>
      <c r="LWP160" s="468"/>
      <c r="LWQ160" s="468"/>
      <c r="LWR160" s="468"/>
      <c r="LWS160" s="468"/>
      <c r="LWT160" s="468"/>
      <c r="LWU160" s="468"/>
      <c r="LWV160" s="468"/>
      <c r="LWW160" s="468"/>
      <c r="LWX160" s="468"/>
      <c r="LWY160" s="468"/>
      <c r="LWZ160" s="468"/>
      <c r="LXA160" s="468"/>
      <c r="LXB160" s="468"/>
      <c r="LXC160" s="468"/>
      <c r="LXD160" s="468"/>
      <c r="LXE160" s="468"/>
      <c r="LXF160" s="468"/>
      <c r="LXG160" s="468"/>
      <c r="LXH160" s="468"/>
      <c r="LXI160" s="468"/>
      <c r="LXJ160" s="468"/>
      <c r="LXK160" s="468"/>
      <c r="LXL160" s="468"/>
      <c r="LXM160" s="468"/>
      <c r="LXN160" s="468"/>
      <c r="LXO160" s="468"/>
      <c r="LXP160" s="468"/>
      <c r="LXQ160" s="468"/>
      <c r="LXR160" s="468"/>
      <c r="LXS160" s="468"/>
      <c r="LXT160" s="468"/>
      <c r="LXU160" s="468"/>
      <c r="LXV160" s="468"/>
      <c r="LXW160" s="468"/>
      <c r="LXX160" s="468"/>
      <c r="LXY160" s="468"/>
      <c r="LXZ160" s="468"/>
      <c r="LYA160" s="468"/>
      <c r="LYB160" s="468"/>
      <c r="LYC160" s="468"/>
      <c r="LYD160" s="468"/>
      <c r="LYE160" s="468"/>
      <c r="LYF160" s="468"/>
      <c r="LYG160" s="468"/>
      <c r="LYH160" s="468"/>
      <c r="LYI160" s="468"/>
      <c r="LYJ160" s="468"/>
      <c r="LYK160" s="468"/>
      <c r="LYL160" s="468"/>
      <c r="LYM160" s="468"/>
      <c r="LYN160" s="468"/>
      <c r="LYO160" s="468"/>
      <c r="LYP160" s="468"/>
      <c r="LYQ160" s="468"/>
      <c r="LYR160" s="468"/>
      <c r="LYS160" s="468"/>
      <c r="LYT160" s="468"/>
      <c r="LYU160" s="468"/>
      <c r="LYV160" s="468"/>
      <c r="LYW160" s="468"/>
      <c r="LYX160" s="468"/>
      <c r="LYY160" s="468"/>
      <c r="LYZ160" s="468"/>
      <c r="LZA160" s="468"/>
      <c r="LZB160" s="468"/>
      <c r="LZC160" s="468"/>
      <c r="LZD160" s="468"/>
      <c r="LZE160" s="468"/>
      <c r="LZF160" s="468"/>
      <c r="LZG160" s="468"/>
      <c r="LZH160" s="468"/>
      <c r="LZI160" s="468"/>
      <c r="LZJ160" s="468"/>
      <c r="LZK160" s="468"/>
      <c r="LZL160" s="468"/>
      <c r="LZM160" s="468"/>
      <c r="LZN160" s="468"/>
      <c r="LZO160" s="468"/>
      <c r="LZP160" s="468"/>
      <c r="LZQ160" s="468"/>
      <c r="LZR160" s="468"/>
      <c r="LZS160" s="468"/>
      <c r="LZT160" s="468"/>
      <c r="LZU160" s="468"/>
      <c r="LZV160" s="468"/>
      <c r="LZW160" s="468"/>
      <c r="LZX160" s="468"/>
      <c r="LZY160" s="468"/>
      <c r="LZZ160" s="468"/>
      <c r="MAA160" s="468"/>
      <c r="MAB160" s="468"/>
      <c r="MAC160" s="468"/>
      <c r="MAD160" s="468"/>
      <c r="MAE160" s="468"/>
      <c r="MAF160" s="468"/>
      <c r="MAG160" s="468"/>
      <c r="MAH160" s="468"/>
      <c r="MAI160" s="468"/>
      <c r="MAJ160" s="468"/>
      <c r="MAK160" s="468"/>
      <c r="MAL160" s="468"/>
      <c r="MAM160" s="468"/>
      <c r="MAN160" s="468"/>
      <c r="MAO160" s="468"/>
      <c r="MAP160" s="468"/>
      <c r="MAQ160" s="468"/>
      <c r="MAR160" s="468"/>
      <c r="MAS160" s="468"/>
      <c r="MAT160" s="468"/>
      <c r="MAU160" s="468"/>
      <c r="MAV160" s="468"/>
      <c r="MAW160" s="468"/>
      <c r="MAX160" s="468"/>
      <c r="MAY160" s="468"/>
      <c r="MAZ160" s="468"/>
      <c r="MBA160" s="468"/>
      <c r="MBB160" s="468"/>
      <c r="MBC160" s="468"/>
      <c r="MBD160" s="468"/>
      <c r="MBE160" s="468"/>
      <c r="MBF160" s="468"/>
      <c r="MBG160" s="468"/>
      <c r="MBH160" s="468"/>
      <c r="MBI160" s="468"/>
      <c r="MBJ160" s="468"/>
      <c r="MBK160" s="468"/>
      <c r="MBL160" s="468"/>
      <c r="MBM160" s="468"/>
      <c r="MBN160" s="468"/>
      <c r="MBO160" s="468"/>
      <c r="MBP160" s="468"/>
      <c r="MBQ160" s="468"/>
      <c r="MBR160" s="468"/>
      <c r="MBS160" s="468"/>
      <c r="MBT160" s="468"/>
      <c r="MBU160" s="468"/>
      <c r="MBV160" s="468"/>
      <c r="MBW160" s="468"/>
      <c r="MBX160" s="468"/>
      <c r="MBY160" s="468"/>
      <c r="MBZ160" s="468"/>
      <c r="MCA160" s="468"/>
      <c r="MCB160" s="468"/>
      <c r="MCC160" s="468"/>
      <c r="MCD160" s="468"/>
      <c r="MCE160" s="468"/>
      <c r="MCF160" s="468"/>
      <c r="MCG160" s="468"/>
      <c r="MCH160" s="468"/>
      <c r="MCI160" s="468"/>
      <c r="MCJ160" s="468"/>
      <c r="MCK160" s="468"/>
      <c r="MCL160" s="468"/>
      <c r="MCM160" s="468"/>
      <c r="MCN160" s="468"/>
      <c r="MCO160" s="468"/>
      <c r="MCP160" s="468"/>
      <c r="MCQ160" s="468"/>
      <c r="MCR160" s="468"/>
      <c r="MCS160" s="468"/>
      <c r="MCT160" s="468"/>
      <c r="MCU160" s="468"/>
      <c r="MCV160" s="468"/>
      <c r="MCW160" s="468"/>
      <c r="MCX160" s="468"/>
      <c r="MCY160" s="468"/>
      <c r="MCZ160" s="468"/>
      <c r="MDA160" s="468"/>
      <c r="MDB160" s="468"/>
      <c r="MDC160" s="468"/>
      <c r="MDD160" s="468"/>
      <c r="MDE160" s="468"/>
      <c r="MDF160" s="468"/>
      <c r="MDG160" s="468"/>
      <c r="MDH160" s="468"/>
      <c r="MDI160" s="468"/>
      <c r="MDJ160" s="468"/>
      <c r="MDK160" s="468"/>
      <c r="MDL160" s="468"/>
      <c r="MDM160" s="468"/>
      <c r="MDN160" s="468"/>
      <c r="MDO160" s="468"/>
      <c r="MDP160" s="468"/>
      <c r="MDQ160" s="468"/>
      <c r="MDR160" s="468"/>
      <c r="MDS160" s="468"/>
      <c r="MDT160" s="468"/>
      <c r="MDU160" s="468"/>
      <c r="MDV160" s="468"/>
      <c r="MDW160" s="468"/>
      <c r="MDX160" s="468"/>
      <c r="MDY160" s="468"/>
      <c r="MDZ160" s="468"/>
      <c r="MEA160" s="468"/>
      <c r="MEB160" s="468"/>
      <c r="MEC160" s="468"/>
      <c r="MED160" s="468"/>
      <c r="MEE160" s="468"/>
      <c r="MEF160" s="468"/>
      <c r="MEG160" s="468"/>
      <c r="MEH160" s="468"/>
      <c r="MEI160" s="468"/>
      <c r="MEJ160" s="468"/>
      <c r="MEK160" s="468"/>
      <c r="MEL160" s="468"/>
      <c r="MEM160" s="468"/>
      <c r="MEN160" s="468"/>
      <c r="MEO160" s="468"/>
      <c r="MEP160" s="468"/>
      <c r="MEQ160" s="468"/>
      <c r="MER160" s="468"/>
      <c r="MES160" s="468"/>
      <c r="MET160" s="468"/>
      <c r="MEU160" s="468"/>
      <c r="MEV160" s="468"/>
      <c r="MEW160" s="468"/>
      <c r="MEX160" s="468"/>
      <c r="MEY160" s="468"/>
      <c r="MEZ160" s="468"/>
      <c r="MFA160" s="468"/>
      <c r="MFB160" s="468"/>
      <c r="MFC160" s="468"/>
      <c r="MFD160" s="468"/>
      <c r="MFE160" s="468"/>
      <c r="MFF160" s="468"/>
      <c r="MFG160" s="468"/>
      <c r="MFH160" s="468"/>
      <c r="MFI160" s="468"/>
      <c r="MFJ160" s="468"/>
      <c r="MFK160" s="468"/>
      <c r="MFL160" s="468"/>
      <c r="MFM160" s="468"/>
      <c r="MFN160" s="468"/>
      <c r="MFO160" s="468"/>
      <c r="MFP160" s="468"/>
      <c r="MFQ160" s="468"/>
      <c r="MFR160" s="468"/>
      <c r="MFS160" s="468"/>
      <c r="MFT160" s="468"/>
      <c r="MFU160" s="468"/>
      <c r="MFV160" s="468"/>
      <c r="MFW160" s="468"/>
      <c r="MFX160" s="468"/>
      <c r="MFY160" s="468"/>
      <c r="MFZ160" s="468"/>
      <c r="MGA160" s="468"/>
      <c r="MGB160" s="468"/>
      <c r="MGC160" s="468"/>
      <c r="MGD160" s="468"/>
      <c r="MGE160" s="468"/>
      <c r="MGF160" s="468"/>
      <c r="MGG160" s="468"/>
      <c r="MGH160" s="468"/>
      <c r="MGI160" s="468"/>
      <c r="MGJ160" s="468"/>
      <c r="MGK160" s="468"/>
      <c r="MGL160" s="468"/>
      <c r="MGM160" s="468"/>
      <c r="MGN160" s="468"/>
      <c r="MGO160" s="468"/>
      <c r="MGP160" s="468"/>
      <c r="MGQ160" s="468"/>
      <c r="MGR160" s="468"/>
      <c r="MGS160" s="468"/>
      <c r="MGT160" s="468"/>
      <c r="MGU160" s="468"/>
      <c r="MGV160" s="468"/>
      <c r="MGW160" s="468"/>
      <c r="MGX160" s="468"/>
      <c r="MGY160" s="468"/>
      <c r="MGZ160" s="468"/>
      <c r="MHA160" s="468"/>
      <c r="MHB160" s="468"/>
      <c r="MHC160" s="468"/>
      <c r="MHD160" s="468"/>
      <c r="MHE160" s="468"/>
      <c r="MHF160" s="468"/>
      <c r="MHG160" s="468"/>
      <c r="MHH160" s="468"/>
      <c r="MHI160" s="468"/>
      <c r="MHJ160" s="468"/>
      <c r="MHK160" s="468"/>
      <c r="MHL160" s="468"/>
      <c r="MHM160" s="468"/>
      <c r="MHN160" s="468"/>
      <c r="MHO160" s="468"/>
      <c r="MHP160" s="468"/>
      <c r="MHQ160" s="468"/>
      <c r="MHR160" s="468"/>
      <c r="MHS160" s="468"/>
      <c r="MHT160" s="468"/>
      <c r="MHU160" s="468"/>
      <c r="MHV160" s="468"/>
      <c r="MHW160" s="468"/>
      <c r="MHX160" s="468"/>
      <c r="MHY160" s="468"/>
      <c r="MHZ160" s="468"/>
      <c r="MIA160" s="468"/>
      <c r="MIB160" s="468"/>
      <c r="MIC160" s="468"/>
      <c r="MID160" s="468"/>
      <c r="MIE160" s="468"/>
      <c r="MIF160" s="468"/>
      <c r="MIG160" s="468"/>
      <c r="MIH160" s="468"/>
      <c r="MII160" s="468"/>
      <c r="MIJ160" s="468"/>
      <c r="MIK160" s="468"/>
      <c r="MIL160" s="468"/>
      <c r="MIM160" s="468"/>
      <c r="MIN160" s="468"/>
      <c r="MIO160" s="468"/>
      <c r="MIP160" s="468"/>
      <c r="MIQ160" s="468"/>
      <c r="MIR160" s="468"/>
      <c r="MIS160" s="468"/>
      <c r="MIT160" s="468"/>
      <c r="MIU160" s="468"/>
      <c r="MIV160" s="468"/>
      <c r="MIW160" s="468"/>
      <c r="MIX160" s="468"/>
      <c r="MIY160" s="468"/>
      <c r="MIZ160" s="468"/>
      <c r="MJA160" s="468"/>
      <c r="MJB160" s="468"/>
      <c r="MJC160" s="468"/>
      <c r="MJD160" s="468"/>
      <c r="MJE160" s="468"/>
      <c r="MJF160" s="468"/>
      <c r="MJG160" s="468"/>
      <c r="MJH160" s="468"/>
      <c r="MJI160" s="468"/>
      <c r="MJJ160" s="468"/>
      <c r="MJK160" s="468"/>
      <c r="MJL160" s="468"/>
      <c r="MJM160" s="468"/>
      <c r="MJN160" s="468"/>
      <c r="MJO160" s="468"/>
      <c r="MJP160" s="468"/>
      <c r="MJQ160" s="468"/>
      <c r="MJR160" s="468"/>
      <c r="MJS160" s="468"/>
      <c r="MJT160" s="468"/>
      <c r="MJU160" s="468"/>
      <c r="MJV160" s="468"/>
      <c r="MJW160" s="468"/>
      <c r="MJX160" s="468"/>
      <c r="MJY160" s="468"/>
      <c r="MJZ160" s="468"/>
      <c r="MKA160" s="468"/>
      <c r="MKB160" s="468"/>
      <c r="MKC160" s="468"/>
      <c r="MKD160" s="468"/>
      <c r="MKE160" s="468"/>
      <c r="MKF160" s="468"/>
      <c r="MKG160" s="468"/>
      <c r="MKH160" s="468"/>
      <c r="MKI160" s="468"/>
      <c r="MKJ160" s="468"/>
      <c r="MKK160" s="468"/>
      <c r="MKL160" s="468"/>
      <c r="MKM160" s="468"/>
      <c r="MKN160" s="468"/>
      <c r="MKO160" s="468"/>
      <c r="MKP160" s="468"/>
      <c r="MKQ160" s="468"/>
      <c r="MKR160" s="468"/>
      <c r="MKS160" s="468"/>
      <c r="MKT160" s="468"/>
      <c r="MKU160" s="468"/>
      <c r="MKV160" s="468"/>
      <c r="MKW160" s="468"/>
      <c r="MKX160" s="468"/>
      <c r="MKY160" s="468"/>
      <c r="MKZ160" s="468"/>
      <c r="MLA160" s="468"/>
      <c r="MLB160" s="468"/>
      <c r="MLC160" s="468"/>
      <c r="MLD160" s="468"/>
      <c r="MLE160" s="468"/>
      <c r="MLF160" s="468"/>
      <c r="MLG160" s="468"/>
      <c r="MLH160" s="468"/>
      <c r="MLI160" s="468"/>
      <c r="MLJ160" s="468"/>
      <c r="MLK160" s="468"/>
      <c r="MLL160" s="468"/>
      <c r="MLM160" s="468"/>
      <c r="MLN160" s="468"/>
      <c r="MLO160" s="468"/>
      <c r="MLP160" s="468"/>
      <c r="MLQ160" s="468"/>
      <c r="MLR160" s="468"/>
      <c r="MLS160" s="468"/>
      <c r="MLT160" s="468"/>
      <c r="MLU160" s="468"/>
      <c r="MLV160" s="468"/>
      <c r="MLW160" s="468"/>
      <c r="MLX160" s="468"/>
      <c r="MLY160" s="468"/>
      <c r="MLZ160" s="468"/>
      <c r="MMA160" s="468"/>
      <c r="MMB160" s="468"/>
      <c r="MMC160" s="468"/>
      <c r="MMD160" s="468"/>
      <c r="MME160" s="468"/>
      <c r="MMF160" s="468"/>
      <c r="MMG160" s="468"/>
      <c r="MMH160" s="468"/>
      <c r="MMI160" s="468"/>
      <c r="MMJ160" s="468"/>
      <c r="MMK160" s="468"/>
      <c r="MML160" s="468"/>
      <c r="MMM160" s="468"/>
      <c r="MMN160" s="468"/>
      <c r="MMO160" s="468"/>
      <c r="MMP160" s="468"/>
      <c r="MMQ160" s="468"/>
      <c r="MMR160" s="468"/>
      <c r="MMS160" s="468"/>
      <c r="MMT160" s="468"/>
      <c r="MMU160" s="468"/>
      <c r="MMV160" s="468"/>
      <c r="MMW160" s="468"/>
      <c r="MMX160" s="468"/>
      <c r="MMY160" s="468"/>
      <c r="MMZ160" s="468"/>
      <c r="MNA160" s="468"/>
      <c r="MNB160" s="468"/>
      <c r="MNC160" s="468"/>
      <c r="MND160" s="468"/>
      <c r="MNE160" s="468"/>
      <c r="MNF160" s="468"/>
      <c r="MNG160" s="468"/>
      <c r="MNH160" s="468"/>
      <c r="MNI160" s="468"/>
      <c r="MNJ160" s="468"/>
      <c r="MNK160" s="468"/>
      <c r="MNL160" s="468"/>
      <c r="MNM160" s="468"/>
      <c r="MNN160" s="468"/>
      <c r="MNO160" s="468"/>
      <c r="MNP160" s="468"/>
      <c r="MNQ160" s="468"/>
      <c r="MNR160" s="468"/>
      <c r="MNS160" s="468"/>
      <c r="MNT160" s="468"/>
      <c r="MNU160" s="468"/>
      <c r="MNV160" s="468"/>
      <c r="MNW160" s="468"/>
      <c r="MNX160" s="468"/>
      <c r="MNY160" s="468"/>
      <c r="MNZ160" s="468"/>
      <c r="MOA160" s="468"/>
      <c r="MOB160" s="468"/>
      <c r="MOC160" s="468"/>
      <c r="MOD160" s="468"/>
      <c r="MOE160" s="468"/>
      <c r="MOF160" s="468"/>
      <c r="MOG160" s="468"/>
      <c r="MOH160" s="468"/>
      <c r="MOI160" s="468"/>
      <c r="MOJ160" s="468"/>
      <c r="MOK160" s="468"/>
      <c r="MOL160" s="468"/>
      <c r="MOM160" s="468"/>
      <c r="MON160" s="468"/>
      <c r="MOO160" s="468"/>
      <c r="MOP160" s="468"/>
      <c r="MOQ160" s="468"/>
      <c r="MOR160" s="468"/>
      <c r="MOS160" s="468"/>
      <c r="MOT160" s="468"/>
      <c r="MOU160" s="468"/>
      <c r="MOV160" s="468"/>
      <c r="MOW160" s="468"/>
      <c r="MOX160" s="468"/>
      <c r="MOY160" s="468"/>
      <c r="MOZ160" s="468"/>
      <c r="MPA160" s="468"/>
      <c r="MPB160" s="468"/>
      <c r="MPC160" s="468"/>
      <c r="MPD160" s="468"/>
      <c r="MPE160" s="468"/>
      <c r="MPF160" s="468"/>
      <c r="MPG160" s="468"/>
      <c r="MPH160" s="468"/>
      <c r="MPI160" s="468"/>
      <c r="MPJ160" s="468"/>
      <c r="MPK160" s="468"/>
      <c r="MPL160" s="468"/>
      <c r="MPM160" s="468"/>
      <c r="MPN160" s="468"/>
      <c r="MPO160" s="468"/>
      <c r="MPP160" s="468"/>
      <c r="MPQ160" s="468"/>
      <c r="MPR160" s="468"/>
      <c r="MPS160" s="468"/>
      <c r="MPT160" s="468"/>
      <c r="MPU160" s="468"/>
      <c r="MPV160" s="468"/>
      <c r="MPW160" s="468"/>
      <c r="MPX160" s="468"/>
      <c r="MPY160" s="468"/>
      <c r="MPZ160" s="468"/>
      <c r="MQA160" s="468"/>
      <c r="MQB160" s="468"/>
      <c r="MQC160" s="468"/>
      <c r="MQD160" s="468"/>
      <c r="MQE160" s="468"/>
      <c r="MQF160" s="468"/>
      <c r="MQG160" s="468"/>
      <c r="MQH160" s="468"/>
      <c r="MQI160" s="468"/>
      <c r="MQJ160" s="468"/>
      <c r="MQK160" s="468"/>
      <c r="MQL160" s="468"/>
      <c r="MQM160" s="468"/>
      <c r="MQN160" s="468"/>
      <c r="MQO160" s="468"/>
      <c r="MQP160" s="468"/>
      <c r="MQQ160" s="468"/>
      <c r="MQR160" s="468"/>
      <c r="MQS160" s="468"/>
      <c r="MQT160" s="468"/>
      <c r="MQU160" s="468"/>
      <c r="MQV160" s="468"/>
      <c r="MQW160" s="468"/>
      <c r="MQX160" s="468"/>
      <c r="MQY160" s="468"/>
      <c r="MQZ160" s="468"/>
      <c r="MRA160" s="468"/>
      <c r="MRB160" s="468"/>
      <c r="MRC160" s="468"/>
      <c r="MRD160" s="468"/>
      <c r="MRE160" s="468"/>
      <c r="MRF160" s="468"/>
      <c r="MRG160" s="468"/>
      <c r="MRH160" s="468"/>
      <c r="MRI160" s="468"/>
      <c r="MRJ160" s="468"/>
      <c r="MRK160" s="468"/>
      <c r="MRL160" s="468"/>
      <c r="MRM160" s="468"/>
      <c r="MRN160" s="468"/>
      <c r="MRO160" s="468"/>
      <c r="MRP160" s="468"/>
      <c r="MRQ160" s="468"/>
      <c r="MRR160" s="468"/>
      <c r="MRS160" s="468"/>
      <c r="MRT160" s="468"/>
      <c r="MRU160" s="468"/>
      <c r="MRV160" s="468"/>
      <c r="MRW160" s="468"/>
      <c r="MRX160" s="468"/>
      <c r="MRY160" s="468"/>
      <c r="MRZ160" s="468"/>
      <c r="MSA160" s="468"/>
      <c r="MSB160" s="468"/>
      <c r="MSC160" s="468"/>
      <c r="MSD160" s="468"/>
      <c r="MSE160" s="468"/>
      <c r="MSF160" s="468"/>
      <c r="MSG160" s="468"/>
      <c r="MSH160" s="468"/>
      <c r="MSI160" s="468"/>
      <c r="MSJ160" s="468"/>
      <c r="MSK160" s="468"/>
      <c r="MSL160" s="468"/>
      <c r="MSM160" s="468"/>
      <c r="MSN160" s="468"/>
      <c r="MSO160" s="468"/>
      <c r="MSP160" s="468"/>
      <c r="MSQ160" s="468"/>
      <c r="MSR160" s="468"/>
      <c r="MSS160" s="468"/>
      <c r="MST160" s="468"/>
      <c r="MSU160" s="468"/>
      <c r="MSV160" s="468"/>
      <c r="MSW160" s="468"/>
      <c r="MSX160" s="468"/>
      <c r="MSY160" s="468"/>
      <c r="MSZ160" s="468"/>
      <c r="MTA160" s="468"/>
      <c r="MTB160" s="468"/>
      <c r="MTC160" s="468"/>
      <c r="MTD160" s="468"/>
      <c r="MTE160" s="468"/>
      <c r="MTF160" s="468"/>
      <c r="MTG160" s="468"/>
      <c r="MTH160" s="468"/>
      <c r="MTI160" s="468"/>
      <c r="MTJ160" s="468"/>
      <c r="MTK160" s="468"/>
      <c r="MTL160" s="468"/>
      <c r="MTM160" s="468"/>
      <c r="MTN160" s="468"/>
      <c r="MTO160" s="468"/>
      <c r="MTP160" s="468"/>
      <c r="MTQ160" s="468"/>
      <c r="MTR160" s="468"/>
      <c r="MTS160" s="468"/>
      <c r="MTT160" s="468"/>
      <c r="MTU160" s="468"/>
      <c r="MTV160" s="468"/>
      <c r="MTW160" s="468"/>
      <c r="MTX160" s="468"/>
      <c r="MTY160" s="468"/>
      <c r="MTZ160" s="468"/>
      <c r="MUA160" s="468"/>
      <c r="MUB160" s="468"/>
      <c r="MUC160" s="468"/>
      <c r="MUD160" s="468"/>
      <c r="MUE160" s="468"/>
      <c r="MUF160" s="468"/>
      <c r="MUG160" s="468"/>
      <c r="MUH160" s="468"/>
      <c r="MUI160" s="468"/>
      <c r="MUJ160" s="468"/>
      <c r="MUK160" s="468"/>
      <c r="MUL160" s="468"/>
      <c r="MUM160" s="468"/>
      <c r="MUN160" s="468"/>
      <c r="MUO160" s="468"/>
      <c r="MUP160" s="468"/>
      <c r="MUQ160" s="468"/>
      <c r="MUR160" s="468"/>
      <c r="MUS160" s="468"/>
      <c r="MUT160" s="468"/>
      <c r="MUU160" s="468"/>
      <c r="MUV160" s="468"/>
      <c r="MUW160" s="468"/>
      <c r="MUX160" s="468"/>
      <c r="MUY160" s="468"/>
      <c r="MUZ160" s="468"/>
      <c r="MVA160" s="468"/>
      <c r="MVB160" s="468"/>
      <c r="MVC160" s="468"/>
      <c r="MVD160" s="468"/>
      <c r="MVE160" s="468"/>
      <c r="MVF160" s="468"/>
      <c r="MVG160" s="468"/>
      <c r="MVH160" s="468"/>
      <c r="MVI160" s="468"/>
      <c r="MVJ160" s="468"/>
      <c r="MVK160" s="468"/>
      <c r="MVL160" s="468"/>
      <c r="MVM160" s="468"/>
      <c r="MVN160" s="468"/>
      <c r="MVO160" s="468"/>
      <c r="MVP160" s="468"/>
      <c r="MVQ160" s="468"/>
      <c r="MVR160" s="468"/>
      <c r="MVS160" s="468"/>
      <c r="MVT160" s="468"/>
      <c r="MVU160" s="468"/>
      <c r="MVV160" s="468"/>
      <c r="MVW160" s="468"/>
      <c r="MVX160" s="468"/>
      <c r="MVY160" s="468"/>
      <c r="MVZ160" s="468"/>
      <c r="MWA160" s="468"/>
      <c r="MWB160" s="468"/>
      <c r="MWC160" s="468"/>
      <c r="MWD160" s="468"/>
      <c r="MWE160" s="468"/>
      <c r="MWF160" s="468"/>
      <c r="MWG160" s="468"/>
      <c r="MWH160" s="468"/>
      <c r="MWI160" s="468"/>
      <c r="MWJ160" s="468"/>
      <c r="MWK160" s="468"/>
      <c r="MWL160" s="468"/>
      <c r="MWM160" s="468"/>
      <c r="MWN160" s="468"/>
      <c r="MWO160" s="468"/>
      <c r="MWP160" s="468"/>
      <c r="MWQ160" s="468"/>
      <c r="MWR160" s="468"/>
      <c r="MWS160" s="468"/>
      <c r="MWT160" s="468"/>
      <c r="MWU160" s="468"/>
      <c r="MWV160" s="468"/>
      <c r="MWW160" s="468"/>
      <c r="MWX160" s="468"/>
      <c r="MWY160" s="468"/>
      <c r="MWZ160" s="468"/>
      <c r="MXA160" s="468"/>
      <c r="MXB160" s="468"/>
      <c r="MXC160" s="468"/>
      <c r="MXD160" s="468"/>
      <c r="MXE160" s="468"/>
      <c r="MXF160" s="468"/>
      <c r="MXG160" s="468"/>
      <c r="MXH160" s="468"/>
      <c r="MXI160" s="468"/>
      <c r="MXJ160" s="468"/>
      <c r="MXK160" s="468"/>
      <c r="MXL160" s="468"/>
      <c r="MXM160" s="468"/>
      <c r="MXN160" s="468"/>
      <c r="MXO160" s="468"/>
      <c r="MXP160" s="468"/>
      <c r="MXQ160" s="468"/>
      <c r="MXR160" s="468"/>
      <c r="MXS160" s="468"/>
      <c r="MXT160" s="468"/>
      <c r="MXU160" s="468"/>
      <c r="MXV160" s="468"/>
      <c r="MXW160" s="468"/>
      <c r="MXX160" s="468"/>
      <c r="MXY160" s="468"/>
      <c r="MXZ160" s="468"/>
      <c r="MYA160" s="468"/>
      <c r="MYB160" s="468"/>
      <c r="MYC160" s="468"/>
      <c r="MYD160" s="468"/>
      <c r="MYE160" s="468"/>
      <c r="MYF160" s="468"/>
      <c r="MYG160" s="468"/>
      <c r="MYH160" s="468"/>
      <c r="MYI160" s="468"/>
      <c r="MYJ160" s="468"/>
      <c r="MYK160" s="468"/>
      <c r="MYL160" s="468"/>
      <c r="MYM160" s="468"/>
      <c r="MYN160" s="468"/>
      <c r="MYO160" s="468"/>
      <c r="MYP160" s="468"/>
      <c r="MYQ160" s="468"/>
      <c r="MYR160" s="468"/>
      <c r="MYS160" s="468"/>
      <c r="MYT160" s="468"/>
      <c r="MYU160" s="468"/>
      <c r="MYV160" s="468"/>
      <c r="MYW160" s="468"/>
      <c r="MYX160" s="468"/>
      <c r="MYY160" s="468"/>
      <c r="MYZ160" s="468"/>
      <c r="MZA160" s="468"/>
      <c r="MZB160" s="468"/>
      <c r="MZC160" s="468"/>
      <c r="MZD160" s="468"/>
      <c r="MZE160" s="468"/>
      <c r="MZF160" s="468"/>
      <c r="MZG160" s="468"/>
      <c r="MZH160" s="468"/>
      <c r="MZI160" s="468"/>
      <c r="MZJ160" s="468"/>
      <c r="MZK160" s="468"/>
      <c r="MZL160" s="468"/>
      <c r="MZM160" s="468"/>
      <c r="MZN160" s="468"/>
      <c r="MZO160" s="468"/>
      <c r="MZP160" s="468"/>
      <c r="MZQ160" s="468"/>
      <c r="MZR160" s="468"/>
      <c r="MZS160" s="468"/>
      <c r="MZT160" s="468"/>
      <c r="MZU160" s="468"/>
      <c r="MZV160" s="468"/>
      <c r="MZW160" s="468"/>
      <c r="MZX160" s="468"/>
      <c r="MZY160" s="468"/>
      <c r="MZZ160" s="468"/>
      <c r="NAA160" s="468"/>
      <c r="NAB160" s="468"/>
      <c r="NAC160" s="468"/>
      <c r="NAD160" s="468"/>
      <c r="NAE160" s="468"/>
      <c r="NAF160" s="468"/>
      <c r="NAG160" s="468"/>
      <c r="NAH160" s="468"/>
      <c r="NAI160" s="468"/>
      <c r="NAJ160" s="468"/>
      <c r="NAK160" s="468"/>
      <c r="NAL160" s="468"/>
      <c r="NAM160" s="468"/>
      <c r="NAN160" s="468"/>
      <c r="NAO160" s="468"/>
      <c r="NAP160" s="468"/>
      <c r="NAQ160" s="468"/>
      <c r="NAR160" s="468"/>
      <c r="NAS160" s="468"/>
      <c r="NAT160" s="468"/>
      <c r="NAU160" s="468"/>
      <c r="NAV160" s="468"/>
      <c r="NAW160" s="468"/>
      <c r="NAX160" s="468"/>
      <c r="NAY160" s="468"/>
      <c r="NAZ160" s="468"/>
      <c r="NBA160" s="468"/>
      <c r="NBB160" s="468"/>
      <c r="NBC160" s="468"/>
      <c r="NBD160" s="468"/>
      <c r="NBE160" s="468"/>
      <c r="NBF160" s="468"/>
      <c r="NBG160" s="468"/>
      <c r="NBH160" s="468"/>
      <c r="NBI160" s="468"/>
      <c r="NBJ160" s="468"/>
      <c r="NBK160" s="468"/>
      <c r="NBL160" s="468"/>
      <c r="NBM160" s="468"/>
      <c r="NBN160" s="468"/>
      <c r="NBO160" s="468"/>
      <c r="NBP160" s="468"/>
      <c r="NBQ160" s="468"/>
      <c r="NBR160" s="468"/>
      <c r="NBS160" s="468"/>
      <c r="NBT160" s="468"/>
      <c r="NBU160" s="468"/>
      <c r="NBV160" s="468"/>
      <c r="NBW160" s="468"/>
      <c r="NBX160" s="468"/>
      <c r="NBY160" s="468"/>
      <c r="NBZ160" s="468"/>
      <c r="NCA160" s="468"/>
      <c r="NCB160" s="468"/>
      <c r="NCC160" s="468"/>
      <c r="NCD160" s="468"/>
      <c r="NCE160" s="468"/>
      <c r="NCF160" s="468"/>
      <c r="NCG160" s="468"/>
      <c r="NCH160" s="468"/>
      <c r="NCI160" s="468"/>
      <c r="NCJ160" s="468"/>
      <c r="NCK160" s="468"/>
      <c r="NCL160" s="468"/>
      <c r="NCM160" s="468"/>
      <c r="NCN160" s="468"/>
      <c r="NCO160" s="468"/>
      <c r="NCP160" s="468"/>
      <c r="NCQ160" s="468"/>
      <c r="NCR160" s="468"/>
      <c r="NCS160" s="468"/>
      <c r="NCT160" s="468"/>
      <c r="NCU160" s="468"/>
      <c r="NCV160" s="468"/>
      <c r="NCW160" s="468"/>
      <c r="NCX160" s="468"/>
      <c r="NCY160" s="468"/>
      <c r="NCZ160" s="468"/>
      <c r="NDA160" s="468"/>
      <c r="NDB160" s="468"/>
      <c r="NDC160" s="468"/>
      <c r="NDD160" s="468"/>
      <c r="NDE160" s="468"/>
      <c r="NDF160" s="468"/>
      <c r="NDG160" s="468"/>
      <c r="NDH160" s="468"/>
      <c r="NDI160" s="468"/>
      <c r="NDJ160" s="468"/>
      <c r="NDK160" s="468"/>
      <c r="NDL160" s="468"/>
      <c r="NDM160" s="468"/>
      <c r="NDN160" s="468"/>
      <c r="NDO160" s="468"/>
      <c r="NDP160" s="468"/>
      <c r="NDQ160" s="468"/>
      <c r="NDR160" s="468"/>
      <c r="NDS160" s="468"/>
      <c r="NDT160" s="468"/>
      <c r="NDU160" s="468"/>
      <c r="NDV160" s="468"/>
      <c r="NDW160" s="468"/>
      <c r="NDX160" s="468"/>
      <c r="NDY160" s="468"/>
      <c r="NDZ160" s="468"/>
      <c r="NEA160" s="468"/>
      <c r="NEB160" s="468"/>
      <c r="NEC160" s="468"/>
      <c r="NED160" s="468"/>
      <c r="NEE160" s="468"/>
      <c r="NEF160" s="468"/>
      <c r="NEG160" s="468"/>
      <c r="NEH160" s="468"/>
      <c r="NEI160" s="468"/>
      <c r="NEJ160" s="468"/>
      <c r="NEK160" s="468"/>
      <c r="NEL160" s="468"/>
      <c r="NEM160" s="468"/>
      <c r="NEN160" s="468"/>
      <c r="NEO160" s="468"/>
      <c r="NEP160" s="468"/>
      <c r="NEQ160" s="468"/>
      <c r="NER160" s="468"/>
      <c r="NES160" s="468"/>
      <c r="NET160" s="468"/>
      <c r="NEU160" s="468"/>
      <c r="NEV160" s="468"/>
      <c r="NEW160" s="468"/>
      <c r="NEX160" s="468"/>
      <c r="NEY160" s="468"/>
      <c r="NEZ160" s="468"/>
      <c r="NFA160" s="468"/>
      <c r="NFB160" s="468"/>
      <c r="NFC160" s="468"/>
      <c r="NFD160" s="468"/>
      <c r="NFE160" s="468"/>
      <c r="NFF160" s="468"/>
      <c r="NFG160" s="468"/>
      <c r="NFH160" s="468"/>
      <c r="NFI160" s="468"/>
      <c r="NFJ160" s="468"/>
      <c r="NFK160" s="468"/>
      <c r="NFL160" s="468"/>
      <c r="NFM160" s="468"/>
      <c r="NFN160" s="468"/>
      <c r="NFO160" s="468"/>
      <c r="NFP160" s="468"/>
      <c r="NFQ160" s="468"/>
      <c r="NFR160" s="468"/>
      <c r="NFS160" s="468"/>
      <c r="NFT160" s="468"/>
      <c r="NFU160" s="468"/>
      <c r="NFV160" s="468"/>
      <c r="NFW160" s="468"/>
      <c r="NFX160" s="468"/>
      <c r="NFY160" s="468"/>
      <c r="NFZ160" s="468"/>
      <c r="NGA160" s="468"/>
      <c r="NGB160" s="468"/>
      <c r="NGC160" s="468"/>
      <c r="NGD160" s="468"/>
      <c r="NGE160" s="468"/>
      <c r="NGF160" s="468"/>
      <c r="NGG160" s="468"/>
      <c r="NGH160" s="468"/>
      <c r="NGI160" s="468"/>
      <c r="NGJ160" s="468"/>
      <c r="NGK160" s="468"/>
      <c r="NGL160" s="468"/>
      <c r="NGM160" s="468"/>
      <c r="NGN160" s="468"/>
      <c r="NGO160" s="468"/>
      <c r="NGP160" s="468"/>
      <c r="NGQ160" s="468"/>
      <c r="NGR160" s="468"/>
      <c r="NGS160" s="468"/>
      <c r="NGT160" s="468"/>
      <c r="NGU160" s="468"/>
      <c r="NGV160" s="468"/>
      <c r="NGW160" s="468"/>
      <c r="NGX160" s="468"/>
      <c r="NGY160" s="468"/>
      <c r="NGZ160" s="468"/>
      <c r="NHA160" s="468"/>
      <c r="NHB160" s="468"/>
      <c r="NHC160" s="468"/>
      <c r="NHD160" s="468"/>
      <c r="NHE160" s="468"/>
      <c r="NHF160" s="468"/>
      <c r="NHG160" s="468"/>
      <c r="NHH160" s="468"/>
      <c r="NHI160" s="468"/>
      <c r="NHJ160" s="468"/>
      <c r="NHK160" s="468"/>
      <c r="NHL160" s="468"/>
      <c r="NHM160" s="468"/>
      <c r="NHN160" s="468"/>
      <c r="NHO160" s="468"/>
      <c r="NHP160" s="468"/>
      <c r="NHQ160" s="468"/>
      <c r="NHR160" s="468"/>
      <c r="NHS160" s="468"/>
      <c r="NHT160" s="468"/>
      <c r="NHU160" s="468"/>
      <c r="NHV160" s="468"/>
      <c r="NHW160" s="468"/>
      <c r="NHX160" s="468"/>
      <c r="NHY160" s="468"/>
      <c r="NHZ160" s="468"/>
      <c r="NIA160" s="468"/>
      <c r="NIB160" s="468"/>
      <c r="NIC160" s="468"/>
      <c r="NID160" s="468"/>
      <c r="NIE160" s="468"/>
      <c r="NIF160" s="468"/>
      <c r="NIG160" s="468"/>
      <c r="NIH160" s="468"/>
      <c r="NII160" s="468"/>
      <c r="NIJ160" s="468"/>
      <c r="NIK160" s="468"/>
      <c r="NIL160" s="468"/>
      <c r="NIM160" s="468"/>
      <c r="NIN160" s="468"/>
      <c r="NIO160" s="468"/>
      <c r="NIP160" s="468"/>
      <c r="NIQ160" s="468"/>
      <c r="NIR160" s="468"/>
      <c r="NIS160" s="468"/>
      <c r="NIT160" s="468"/>
      <c r="NIU160" s="468"/>
      <c r="NIV160" s="468"/>
      <c r="NIW160" s="468"/>
      <c r="NIX160" s="468"/>
      <c r="NIY160" s="468"/>
      <c r="NIZ160" s="468"/>
      <c r="NJA160" s="468"/>
      <c r="NJB160" s="468"/>
      <c r="NJC160" s="468"/>
      <c r="NJD160" s="468"/>
      <c r="NJE160" s="468"/>
      <c r="NJF160" s="468"/>
      <c r="NJG160" s="468"/>
      <c r="NJH160" s="468"/>
      <c r="NJI160" s="468"/>
      <c r="NJJ160" s="468"/>
      <c r="NJK160" s="468"/>
      <c r="NJL160" s="468"/>
      <c r="NJM160" s="468"/>
      <c r="NJN160" s="468"/>
      <c r="NJO160" s="468"/>
      <c r="NJP160" s="468"/>
      <c r="NJQ160" s="468"/>
      <c r="NJR160" s="468"/>
      <c r="NJS160" s="468"/>
      <c r="NJT160" s="468"/>
      <c r="NJU160" s="468"/>
      <c r="NJV160" s="468"/>
      <c r="NJW160" s="468"/>
      <c r="NJX160" s="468"/>
      <c r="NJY160" s="468"/>
      <c r="NJZ160" s="468"/>
      <c r="NKA160" s="468"/>
      <c r="NKB160" s="468"/>
      <c r="NKC160" s="468"/>
      <c r="NKD160" s="468"/>
      <c r="NKE160" s="468"/>
      <c r="NKF160" s="468"/>
      <c r="NKG160" s="468"/>
      <c r="NKH160" s="468"/>
      <c r="NKI160" s="468"/>
      <c r="NKJ160" s="468"/>
      <c r="NKK160" s="468"/>
      <c r="NKL160" s="468"/>
      <c r="NKM160" s="468"/>
      <c r="NKN160" s="468"/>
      <c r="NKO160" s="468"/>
      <c r="NKP160" s="468"/>
      <c r="NKQ160" s="468"/>
      <c r="NKR160" s="468"/>
      <c r="NKS160" s="468"/>
      <c r="NKT160" s="468"/>
      <c r="NKU160" s="468"/>
      <c r="NKV160" s="468"/>
      <c r="NKW160" s="468"/>
      <c r="NKX160" s="468"/>
      <c r="NKY160" s="468"/>
      <c r="NKZ160" s="468"/>
      <c r="NLA160" s="468"/>
      <c r="NLB160" s="468"/>
      <c r="NLC160" s="468"/>
      <c r="NLD160" s="468"/>
      <c r="NLE160" s="468"/>
      <c r="NLF160" s="468"/>
      <c r="NLG160" s="468"/>
      <c r="NLH160" s="468"/>
      <c r="NLI160" s="468"/>
      <c r="NLJ160" s="468"/>
      <c r="NLK160" s="468"/>
      <c r="NLL160" s="468"/>
      <c r="NLM160" s="468"/>
      <c r="NLN160" s="468"/>
      <c r="NLO160" s="468"/>
      <c r="NLP160" s="468"/>
      <c r="NLQ160" s="468"/>
      <c r="NLR160" s="468"/>
      <c r="NLS160" s="468"/>
      <c r="NLT160" s="468"/>
      <c r="NLU160" s="468"/>
      <c r="NLV160" s="468"/>
      <c r="NLW160" s="468"/>
      <c r="NLX160" s="468"/>
      <c r="NLY160" s="468"/>
      <c r="NLZ160" s="468"/>
      <c r="NMA160" s="468"/>
      <c r="NMB160" s="468"/>
      <c r="NMC160" s="468"/>
      <c r="NMD160" s="468"/>
      <c r="NME160" s="468"/>
      <c r="NMF160" s="468"/>
      <c r="NMG160" s="468"/>
      <c r="NMH160" s="468"/>
      <c r="NMI160" s="468"/>
      <c r="NMJ160" s="468"/>
      <c r="NMK160" s="468"/>
      <c r="NML160" s="468"/>
      <c r="NMM160" s="468"/>
      <c r="NMN160" s="468"/>
      <c r="NMO160" s="468"/>
      <c r="NMP160" s="468"/>
      <c r="NMQ160" s="468"/>
      <c r="NMR160" s="468"/>
      <c r="NMS160" s="468"/>
      <c r="NMT160" s="468"/>
      <c r="NMU160" s="468"/>
      <c r="NMV160" s="468"/>
      <c r="NMW160" s="468"/>
      <c r="NMX160" s="468"/>
      <c r="NMY160" s="468"/>
      <c r="NMZ160" s="468"/>
      <c r="NNA160" s="468"/>
      <c r="NNB160" s="468"/>
      <c r="NNC160" s="468"/>
      <c r="NND160" s="468"/>
      <c r="NNE160" s="468"/>
      <c r="NNF160" s="468"/>
      <c r="NNG160" s="468"/>
      <c r="NNH160" s="468"/>
      <c r="NNI160" s="468"/>
      <c r="NNJ160" s="468"/>
      <c r="NNK160" s="468"/>
      <c r="NNL160" s="468"/>
      <c r="NNM160" s="468"/>
      <c r="NNN160" s="468"/>
      <c r="NNO160" s="468"/>
      <c r="NNP160" s="468"/>
      <c r="NNQ160" s="468"/>
      <c r="NNR160" s="468"/>
      <c r="NNS160" s="468"/>
      <c r="NNT160" s="468"/>
      <c r="NNU160" s="468"/>
      <c r="NNV160" s="468"/>
      <c r="NNW160" s="468"/>
      <c r="NNX160" s="468"/>
      <c r="NNY160" s="468"/>
      <c r="NNZ160" s="468"/>
      <c r="NOA160" s="468"/>
      <c r="NOB160" s="468"/>
      <c r="NOC160" s="468"/>
      <c r="NOD160" s="468"/>
      <c r="NOE160" s="468"/>
      <c r="NOF160" s="468"/>
      <c r="NOG160" s="468"/>
      <c r="NOH160" s="468"/>
      <c r="NOI160" s="468"/>
      <c r="NOJ160" s="468"/>
      <c r="NOK160" s="468"/>
      <c r="NOL160" s="468"/>
      <c r="NOM160" s="468"/>
      <c r="NON160" s="468"/>
      <c r="NOO160" s="468"/>
      <c r="NOP160" s="468"/>
      <c r="NOQ160" s="468"/>
      <c r="NOR160" s="468"/>
      <c r="NOS160" s="468"/>
      <c r="NOT160" s="468"/>
      <c r="NOU160" s="468"/>
      <c r="NOV160" s="468"/>
      <c r="NOW160" s="468"/>
      <c r="NOX160" s="468"/>
      <c r="NOY160" s="468"/>
      <c r="NOZ160" s="468"/>
      <c r="NPA160" s="468"/>
      <c r="NPB160" s="468"/>
      <c r="NPC160" s="468"/>
      <c r="NPD160" s="468"/>
      <c r="NPE160" s="468"/>
      <c r="NPF160" s="468"/>
      <c r="NPG160" s="468"/>
      <c r="NPH160" s="468"/>
      <c r="NPI160" s="468"/>
      <c r="NPJ160" s="468"/>
      <c r="NPK160" s="468"/>
      <c r="NPL160" s="468"/>
      <c r="NPM160" s="468"/>
      <c r="NPN160" s="468"/>
      <c r="NPO160" s="468"/>
      <c r="NPP160" s="468"/>
      <c r="NPQ160" s="468"/>
      <c r="NPR160" s="468"/>
      <c r="NPS160" s="468"/>
      <c r="NPT160" s="468"/>
      <c r="NPU160" s="468"/>
      <c r="NPV160" s="468"/>
      <c r="NPW160" s="468"/>
      <c r="NPX160" s="468"/>
      <c r="NPY160" s="468"/>
      <c r="NPZ160" s="468"/>
      <c r="NQA160" s="468"/>
      <c r="NQB160" s="468"/>
      <c r="NQC160" s="468"/>
      <c r="NQD160" s="468"/>
      <c r="NQE160" s="468"/>
      <c r="NQF160" s="468"/>
      <c r="NQG160" s="468"/>
      <c r="NQH160" s="468"/>
      <c r="NQI160" s="468"/>
      <c r="NQJ160" s="468"/>
      <c r="NQK160" s="468"/>
      <c r="NQL160" s="468"/>
      <c r="NQM160" s="468"/>
      <c r="NQN160" s="468"/>
      <c r="NQO160" s="468"/>
      <c r="NQP160" s="468"/>
      <c r="NQQ160" s="468"/>
      <c r="NQR160" s="468"/>
      <c r="NQS160" s="468"/>
      <c r="NQT160" s="468"/>
      <c r="NQU160" s="468"/>
      <c r="NQV160" s="468"/>
      <c r="NQW160" s="468"/>
      <c r="NQX160" s="468"/>
      <c r="NQY160" s="468"/>
      <c r="NQZ160" s="468"/>
      <c r="NRA160" s="468"/>
      <c r="NRB160" s="468"/>
      <c r="NRC160" s="468"/>
      <c r="NRD160" s="468"/>
      <c r="NRE160" s="468"/>
      <c r="NRF160" s="468"/>
      <c r="NRG160" s="468"/>
      <c r="NRH160" s="468"/>
      <c r="NRI160" s="468"/>
      <c r="NRJ160" s="468"/>
      <c r="NRK160" s="468"/>
      <c r="NRL160" s="468"/>
      <c r="NRM160" s="468"/>
      <c r="NRN160" s="468"/>
      <c r="NRO160" s="468"/>
      <c r="NRP160" s="468"/>
      <c r="NRQ160" s="468"/>
      <c r="NRR160" s="468"/>
      <c r="NRS160" s="468"/>
      <c r="NRT160" s="468"/>
      <c r="NRU160" s="468"/>
      <c r="NRV160" s="468"/>
      <c r="NRW160" s="468"/>
      <c r="NRX160" s="468"/>
      <c r="NRY160" s="468"/>
      <c r="NRZ160" s="468"/>
      <c r="NSA160" s="468"/>
      <c r="NSB160" s="468"/>
      <c r="NSC160" s="468"/>
      <c r="NSD160" s="468"/>
      <c r="NSE160" s="468"/>
      <c r="NSF160" s="468"/>
      <c r="NSG160" s="468"/>
      <c r="NSH160" s="468"/>
      <c r="NSI160" s="468"/>
      <c r="NSJ160" s="468"/>
      <c r="NSK160" s="468"/>
      <c r="NSL160" s="468"/>
      <c r="NSM160" s="468"/>
      <c r="NSN160" s="468"/>
      <c r="NSO160" s="468"/>
      <c r="NSP160" s="468"/>
      <c r="NSQ160" s="468"/>
      <c r="NSR160" s="468"/>
      <c r="NSS160" s="468"/>
      <c r="NST160" s="468"/>
      <c r="NSU160" s="468"/>
      <c r="NSV160" s="468"/>
      <c r="NSW160" s="468"/>
      <c r="NSX160" s="468"/>
      <c r="NSY160" s="468"/>
      <c r="NSZ160" s="468"/>
      <c r="NTA160" s="468"/>
      <c r="NTB160" s="468"/>
      <c r="NTC160" s="468"/>
      <c r="NTD160" s="468"/>
      <c r="NTE160" s="468"/>
      <c r="NTF160" s="468"/>
      <c r="NTG160" s="468"/>
      <c r="NTH160" s="468"/>
      <c r="NTI160" s="468"/>
      <c r="NTJ160" s="468"/>
      <c r="NTK160" s="468"/>
      <c r="NTL160" s="468"/>
      <c r="NTM160" s="468"/>
      <c r="NTN160" s="468"/>
      <c r="NTO160" s="468"/>
      <c r="NTP160" s="468"/>
      <c r="NTQ160" s="468"/>
      <c r="NTR160" s="468"/>
      <c r="NTS160" s="468"/>
      <c r="NTT160" s="468"/>
      <c r="NTU160" s="468"/>
      <c r="NTV160" s="468"/>
      <c r="NTW160" s="468"/>
      <c r="NTX160" s="468"/>
      <c r="NTY160" s="468"/>
      <c r="NTZ160" s="468"/>
      <c r="NUA160" s="468"/>
      <c r="NUB160" s="468"/>
      <c r="NUC160" s="468"/>
      <c r="NUD160" s="468"/>
      <c r="NUE160" s="468"/>
      <c r="NUF160" s="468"/>
      <c r="NUG160" s="468"/>
      <c r="NUH160" s="468"/>
      <c r="NUI160" s="468"/>
      <c r="NUJ160" s="468"/>
      <c r="NUK160" s="468"/>
      <c r="NUL160" s="468"/>
      <c r="NUM160" s="468"/>
      <c r="NUN160" s="468"/>
      <c r="NUO160" s="468"/>
      <c r="NUP160" s="468"/>
      <c r="NUQ160" s="468"/>
      <c r="NUR160" s="468"/>
      <c r="NUS160" s="468"/>
      <c r="NUT160" s="468"/>
      <c r="NUU160" s="468"/>
      <c r="NUV160" s="468"/>
      <c r="NUW160" s="468"/>
      <c r="NUX160" s="468"/>
      <c r="NUY160" s="468"/>
      <c r="NUZ160" s="468"/>
      <c r="NVA160" s="468"/>
      <c r="NVB160" s="468"/>
      <c r="NVC160" s="468"/>
      <c r="NVD160" s="468"/>
      <c r="NVE160" s="468"/>
      <c r="NVF160" s="468"/>
      <c r="NVG160" s="468"/>
      <c r="NVH160" s="468"/>
      <c r="NVI160" s="468"/>
      <c r="NVJ160" s="468"/>
      <c r="NVK160" s="468"/>
      <c r="NVL160" s="468"/>
      <c r="NVM160" s="468"/>
      <c r="NVN160" s="468"/>
      <c r="NVO160" s="468"/>
      <c r="NVP160" s="468"/>
      <c r="NVQ160" s="468"/>
      <c r="NVR160" s="468"/>
      <c r="NVS160" s="468"/>
      <c r="NVT160" s="468"/>
      <c r="NVU160" s="468"/>
      <c r="NVV160" s="468"/>
      <c r="NVW160" s="468"/>
      <c r="NVX160" s="468"/>
      <c r="NVY160" s="468"/>
      <c r="NVZ160" s="468"/>
      <c r="NWA160" s="468"/>
      <c r="NWB160" s="468"/>
      <c r="NWC160" s="468"/>
      <c r="NWD160" s="468"/>
      <c r="NWE160" s="468"/>
      <c r="NWF160" s="468"/>
      <c r="NWG160" s="468"/>
      <c r="NWH160" s="468"/>
      <c r="NWI160" s="468"/>
      <c r="NWJ160" s="468"/>
      <c r="NWK160" s="468"/>
      <c r="NWL160" s="468"/>
      <c r="NWM160" s="468"/>
      <c r="NWN160" s="468"/>
      <c r="NWO160" s="468"/>
      <c r="NWP160" s="468"/>
      <c r="NWQ160" s="468"/>
      <c r="NWR160" s="468"/>
      <c r="NWS160" s="468"/>
      <c r="NWT160" s="468"/>
      <c r="NWU160" s="468"/>
      <c r="NWV160" s="468"/>
      <c r="NWW160" s="468"/>
      <c r="NWX160" s="468"/>
      <c r="NWY160" s="468"/>
      <c r="NWZ160" s="468"/>
      <c r="NXA160" s="468"/>
      <c r="NXB160" s="468"/>
      <c r="NXC160" s="468"/>
      <c r="NXD160" s="468"/>
      <c r="NXE160" s="468"/>
      <c r="NXF160" s="468"/>
      <c r="NXG160" s="468"/>
      <c r="NXH160" s="468"/>
      <c r="NXI160" s="468"/>
      <c r="NXJ160" s="468"/>
      <c r="NXK160" s="468"/>
      <c r="NXL160" s="468"/>
      <c r="NXM160" s="468"/>
      <c r="NXN160" s="468"/>
      <c r="NXO160" s="468"/>
      <c r="NXP160" s="468"/>
      <c r="NXQ160" s="468"/>
      <c r="NXR160" s="468"/>
      <c r="NXS160" s="468"/>
      <c r="NXT160" s="468"/>
      <c r="NXU160" s="468"/>
      <c r="NXV160" s="468"/>
      <c r="NXW160" s="468"/>
      <c r="NXX160" s="468"/>
      <c r="NXY160" s="468"/>
      <c r="NXZ160" s="468"/>
      <c r="NYA160" s="468"/>
      <c r="NYB160" s="468"/>
      <c r="NYC160" s="468"/>
      <c r="NYD160" s="468"/>
      <c r="NYE160" s="468"/>
      <c r="NYF160" s="468"/>
      <c r="NYG160" s="468"/>
      <c r="NYH160" s="468"/>
      <c r="NYI160" s="468"/>
      <c r="NYJ160" s="468"/>
      <c r="NYK160" s="468"/>
      <c r="NYL160" s="468"/>
      <c r="NYM160" s="468"/>
      <c r="NYN160" s="468"/>
      <c r="NYO160" s="468"/>
      <c r="NYP160" s="468"/>
      <c r="NYQ160" s="468"/>
      <c r="NYR160" s="468"/>
      <c r="NYS160" s="468"/>
      <c r="NYT160" s="468"/>
      <c r="NYU160" s="468"/>
      <c r="NYV160" s="468"/>
      <c r="NYW160" s="468"/>
      <c r="NYX160" s="468"/>
      <c r="NYY160" s="468"/>
      <c r="NYZ160" s="468"/>
      <c r="NZA160" s="468"/>
      <c r="NZB160" s="468"/>
      <c r="NZC160" s="468"/>
      <c r="NZD160" s="468"/>
      <c r="NZE160" s="468"/>
      <c r="NZF160" s="468"/>
      <c r="NZG160" s="468"/>
      <c r="NZH160" s="468"/>
      <c r="NZI160" s="468"/>
      <c r="NZJ160" s="468"/>
      <c r="NZK160" s="468"/>
      <c r="NZL160" s="468"/>
      <c r="NZM160" s="468"/>
      <c r="NZN160" s="468"/>
      <c r="NZO160" s="468"/>
      <c r="NZP160" s="468"/>
      <c r="NZQ160" s="468"/>
      <c r="NZR160" s="468"/>
      <c r="NZS160" s="468"/>
      <c r="NZT160" s="468"/>
      <c r="NZU160" s="468"/>
      <c r="NZV160" s="468"/>
      <c r="NZW160" s="468"/>
      <c r="NZX160" s="468"/>
      <c r="NZY160" s="468"/>
      <c r="NZZ160" s="468"/>
      <c r="OAA160" s="468"/>
      <c r="OAB160" s="468"/>
      <c r="OAC160" s="468"/>
      <c r="OAD160" s="468"/>
      <c r="OAE160" s="468"/>
      <c r="OAF160" s="468"/>
      <c r="OAG160" s="468"/>
      <c r="OAH160" s="468"/>
      <c r="OAI160" s="468"/>
      <c r="OAJ160" s="468"/>
      <c r="OAK160" s="468"/>
      <c r="OAL160" s="468"/>
      <c r="OAM160" s="468"/>
      <c r="OAN160" s="468"/>
      <c r="OAO160" s="468"/>
      <c r="OAP160" s="468"/>
      <c r="OAQ160" s="468"/>
      <c r="OAR160" s="468"/>
      <c r="OAS160" s="468"/>
      <c r="OAT160" s="468"/>
      <c r="OAU160" s="468"/>
      <c r="OAV160" s="468"/>
      <c r="OAW160" s="468"/>
      <c r="OAX160" s="468"/>
      <c r="OAY160" s="468"/>
      <c r="OAZ160" s="468"/>
      <c r="OBA160" s="468"/>
      <c r="OBB160" s="468"/>
      <c r="OBC160" s="468"/>
      <c r="OBD160" s="468"/>
      <c r="OBE160" s="468"/>
      <c r="OBF160" s="468"/>
      <c r="OBG160" s="468"/>
      <c r="OBH160" s="468"/>
      <c r="OBI160" s="468"/>
      <c r="OBJ160" s="468"/>
      <c r="OBK160" s="468"/>
      <c r="OBL160" s="468"/>
      <c r="OBM160" s="468"/>
      <c r="OBN160" s="468"/>
      <c r="OBO160" s="468"/>
      <c r="OBP160" s="468"/>
      <c r="OBQ160" s="468"/>
      <c r="OBR160" s="468"/>
      <c r="OBS160" s="468"/>
      <c r="OBT160" s="468"/>
      <c r="OBU160" s="468"/>
      <c r="OBV160" s="468"/>
      <c r="OBW160" s="468"/>
      <c r="OBX160" s="468"/>
      <c r="OBY160" s="468"/>
      <c r="OBZ160" s="468"/>
      <c r="OCA160" s="468"/>
      <c r="OCB160" s="468"/>
      <c r="OCC160" s="468"/>
      <c r="OCD160" s="468"/>
      <c r="OCE160" s="468"/>
      <c r="OCF160" s="468"/>
      <c r="OCG160" s="468"/>
      <c r="OCH160" s="468"/>
      <c r="OCI160" s="468"/>
      <c r="OCJ160" s="468"/>
      <c r="OCK160" s="468"/>
      <c r="OCL160" s="468"/>
      <c r="OCM160" s="468"/>
      <c r="OCN160" s="468"/>
      <c r="OCO160" s="468"/>
      <c r="OCP160" s="468"/>
      <c r="OCQ160" s="468"/>
      <c r="OCR160" s="468"/>
      <c r="OCS160" s="468"/>
      <c r="OCT160" s="468"/>
      <c r="OCU160" s="468"/>
      <c r="OCV160" s="468"/>
      <c r="OCW160" s="468"/>
      <c r="OCX160" s="468"/>
      <c r="OCY160" s="468"/>
      <c r="OCZ160" s="468"/>
      <c r="ODA160" s="468"/>
      <c r="ODB160" s="468"/>
      <c r="ODC160" s="468"/>
      <c r="ODD160" s="468"/>
      <c r="ODE160" s="468"/>
      <c r="ODF160" s="468"/>
      <c r="ODG160" s="468"/>
      <c r="ODH160" s="468"/>
      <c r="ODI160" s="468"/>
      <c r="ODJ160" s="468"/>
      <c r="ODK160" s="468"/>
      <c r="ODL160" s="468"/>
      <c r="ODM160" s="468"/>
      <c r="ODN160" s="468"/>
      <c r="ODO160" s="468"/>
      <c r="ODP160" s="468"/>
      <c r="ODQ160" s="468"/>
      <c r="ODR160" s="468"/>
      <c r="ODS160" s="468"/>
      <c r="ODT160" s="468"/>
      <c r="ODU160" s="468"/>
      <c r="ODV160" s="468"/>
      <c r="ODW160" s="468"/>
      <c r="ODX160" s="468"/>
      <c r="ODY160" s="468"/>
      <c r="ODZ160" s="468"/>
      <c r="OEA160" s="468"/>
      <c r="OEB160" s="468"/>
      <c r="OEC160" s="468"/>
      <c r="OED160" s="468"/>
      <c r="OEE160" s="468"/>
      <c r="OEF160" s="468"/>
      <c r="OEG160" s="468"/>
      <c r="OEH160" s="468"/>
      <c r="OEI160" s="468"/>
      <c r="OEJ160" s="468"/>
      <c r="OEK160" s="468"/>
      <c r="OEL160" s="468"/>
      <c r="OEM160" s="468"/>
      <c r="OEN160" s="468"/>
      <c r="OEO160" s="468"/>
      <c r="OEP160" s="468"/>
      <c r="OEQ160" s="468"/>
      <c r="OER160" s="468"/>
      <c r="OES160" s="468"/>
      <c r="OET160" s="468"/>
      <c r="OEU160" s="468"/>
      <c r="OEV160" s="468"/>
      <c r="OEW160" s="468"/>
      <c r="OEX160" s="468"/>
      <c r="OEY160" s="468"/>
      <c r="OEZ160" s="468"/>
      <c r="OFA160" s="468"/>
      <c r="OFB160" s="468"/>
      <c r="OFC160" s="468"/>
      <c r="OFD160" s="468"/>
      <c r="OFE160" s="468"/>
      <c r="OFF160" s="468"/>
      <c r="OFG160" s="468"/>
      <c r="OFH160" s="468"/>
      <c r="OFI160" s="468"/>
      <c r="OFJ160" s="468"/>
      <c r="OFK160" s="468"/>
      <c r="OFL160" s="468"/>
      <c r="OFM160" s="468"/>
      <c r="OFN160" s="468"/>
      <c r="OFO160" s="468"/>
      <c r="OFP160" s="468"/>
      <c r="OFQ160" s="468"/>
      <c r="OFR160" s="468"/>
      <c r="OFS160" s="468"/>
      <c r="OFT160" s="468"/>
      <c r="OFU160" s="468"/>
      <c r="OFV160" s="468"/>
      <c r="OFW160" s="468"/>
      <c r="OFX160" s="468"/>
      <c r="OFY160" s="468"/>
      <c r="OFZ160" s="468"/>
      <c r="OGA160" s="468"/>
      <c r="OGB160" s="468"/>
      <c r="OGC160" s="468"/>
      <c r="OGD160" s="468"/>
      <c r="OGE160" s="468"/>
      <c r="OGF160" s="468"/>
      <c r="OGG160" s="468"/>
      <c r="OGH160" s="468"/>
      <c r="OGI160" s="468"/>
      <c r="OGJ160" s="468"/>
      <c r="OGK160" s="468"/>
      <c r="OGL160" s="468"/>
      <c r="OGM160" s="468"/>
      <c r="OGN160" s="468"/>
      <c r="OGO160" s="468"/>
      <c r="OGP160" s="468"/>
      <c r="OGQ160" s="468"/>
      <c r="OGR160" s="468"/>
      <c r="OGS160" s="468"/>
      <c r="OGT160" s="468"/>
      <c r="OGU160" s="468"/>
      <c r="OGV160" s="468"/>
      <c r="OGW160" s="468"/>
      <c r="OGX160" s="468"/>
      <c r="OGY160" s="468"/>
      <c r="OGZ160" s="468"/>
      <c r="OHA160" s="468"/>
      <c r="OHB160" s="468"/>
      <c r="OHC160" s="468"/>
      <c r="OHD160" s="468"/>
      <c r="OHE160" s="468"/>
      <c r="OHF160" s="468"/>
      <c r="OHG160" s="468"/>
      <c r="OHH160" s="468"/>
      <c r="OHI160" s="468"/>
      <c r="OHJ160" s="468"/>
      <c r="OHK160" s="468"/>
      <c r="OHL160" s="468"/>
      <c r="OHM160" s="468"/>
      <c r="OHN160" s="468"/>
      <c r="OHO160" s="468"/>
      <c r="OHP160" s="468"/>
      <c r="OHQ160" s="468"/>
      <c r="OHR160" s="468"/>
      <c r="OHS160" s="468"/>
      <c r="OHT160" s="468"/>
      <c r="OHU160" s="468"/>
      <c r="OHV160" s="468"/>
      <c r="OHW160" s="468"/>
      <c r="OHX160" s="468"/>
      <c r="OHY160" s="468"/>
      <c r="OHZ160" s="468"/>
      <c r="OIA160" s="468"/>
      <c r="OIB160" s="468"/>
      <c r="OIC160" s="468"/>
      <c r="OID160" s="468"/>
      <c r="OIE160" s="468"/>
      <c r="OIF160" s="468"/>
      <c r="OIG160" s="468"/>
      <c r="OIH160" s="468"/>
      <c r="OII160" s="468"/>
      <c r="OIJ160" s="468"/>
      <c r="OIK160" s="468"/>
      <c r="OIL160" s="468"/>
      <c r="OIM160" s="468"/>
      <c r="OIN160" s="468"/>
      <c r="OIO160" s="468"/>
      <c r="OIP160" s="468"/>
      <c r="OIQ160" s="468"/>
      <c r="OIR160" s="468"/>
      <c r="OIS160" s="468"/>
      <c r="OIT160" s="468"/>
      <c r="OIU160" s="468"/>
      <c r="OIV160" s="468"/>
      <c r="OIW160" s="468"/>
      <c r="OIX160" s="468"/>
      <c r="OIY160" s="468"/>
      <c r="OIZ160" s="468"/>
      <c r="OJA160" s="468"/>
      <c r="OJB160" s="468"/>
      <c r="OJC160" s="468"/>
      <c r="OJD160" s="468"/>
      <c r="OJE160" s="468"/>
      <c r="OJF160" s="468"/>
      <c r="OJG160" s="468"/>
      <c r="OJH160" s="468"/>
      <c r="OJI160" s="468"/>
      <c r="OJJ160" s="468"/>
      <c r="OJK160" s="468"/>
      <c r="OJL160" s="468"/>
      <c r="OJM160" s="468"/>
      <c r="OJN160" s="468"/>
      <c r="OJO160" s="468"/>
      <c r="OJP160" s="468"/>
      <c r="OJQ160" s="468"/>
      <c r="OJR160" s="468"/>
      <c r="OJS160" s="468"/>
      <c r="OJT160" s="468"/>
      <c r="OJU160" s="468"/>
      <c r="OJV160" s="468"/>
      <c r="OJW160" s="468"/>
      <c r="OJX160" s="468"/>
      <c r="OJY160" s="468"/>
      <c r="OJZ160" s="468"/>
      <c r="OKA160" s="468"/>
      <c r="OKB160" s="468"/>
      <c r="OKC160" s="468"/>
      <c r="OKD160" s="468"/>
      <c r="OKE160" s="468"/>
      <c r="OKF160" s="468"/>
      <c r="OKG160" s="468"/>
      <c r="OKH160" s="468"/>
      <c r="OKI160" s="468"/>
      <c r="OKJ160" s="468"/>
      <c r="OKK160" s="468"/>
      <c r="OKL160" s="468"/>
      <c r="OKM160" s="468"/>
      <c r="OKN160" s="468"/>
      <c r="OKO160" s="468"/>
      <c r="OKP160" s="468"/>
      <c r="OKQ160" s="468"/>
      <c r="OKR160" s="468"/>
      <c r="OKS160" s="468"/>
      <c r="OKT160" s="468"/>
      <c r="OKU160" s="468"/>
      <c r="OKV160" s="468"/>
      <c r="OKW160" s="468"/>
      <c r="OKX160" s="468"/>
      <c r="OKY160" s="468"/>
      <c r="OKZ160" s="468"/>
      <c r="OLA160" s="468"/>
      <c r="OLB160" s="468"/>
      <c r="OLC160" s="468"/>
      <c r="OLD160" s="468"/>
      <c r="OLE160" s="468"/>
      <c r="OLF160" s="468"/>
      <c r="OLG160" s="468"/>
      <c r="OLH160" s="468"/>
      <c r="OLI160" s="468"/>
      <c r="OLJ160" s="468"/>
      <c r="OLK160" s="468"/>
      <c r="OLL160" s="468"/>
      <c r="OLM160" s="468"/>
      <c r="OLN160" s="468"/>
      <c r="OLO160" s="468"/>
      <c r="OLP160" s="468"/>
      <c r="OLQ160" s="468"/>
      <c r="OLR160" s="468"/>
      <c r="OLS160" s="468"/>
      <c r="OLT160" s="468"/>
      <c r="OLU160" s="468"/>
      <c r="OLV160" s="468"/>
      <c r="OLW160" s="468"/>
      <c r="OLX160" s="468"/>
      <c r="OLY160" s="468"/>
      <c r="OLZ160" s="468"/>
      <c r="OMA160" s="468"/>
      <c r="OMB160" s="468"/>
      <c r="OMC160" s="468"/>
      <c r="OMD160" s="468"/>
      <c r="OME160" s="468"/>
      <c r="OMF160" s="468"/>
      <c r="OMG160" s="468"/>
      <c r="OMH160" s="468"/>
      <c r="OMI160" s="468"/>
      <c r="OMJ160" s="468"/>
      <c r="OMK160" s="468"/>
      <c r="OML160" s="468"/>
      <c r="OMM160" s="468"/>
      <c r="OMN160" s="468"/>
      <c r="OMO160" s="468"/>
      <c r="OMP160" s="468"/>
      <c r="OMQ160" s="468"/>
      <c r="OMR160" s="468"/>
      <c r="OMS160" s="468"/>
      <c r="OMT160" s="468"/>
      <c r="OMU160" s="468"/>
      <c r="OMV160" s="468"/>
      <c r="OMW160" s="468"/>
      <c r="OMX160" s="468"/>
      <c r="OMY160" s="468"/>
      <c r="OMZ160" s="468"/>
      <c r="ONA160" s="468"/>
      <c r="ONB160" s="468"/>
      <c r="ONC160" s="468"/>
      <c r="OND160" s="468"/>
      <c r="ONE160" s="468"/>
      <c r="ONF160" s="468"/>
      <c r="ONG160" s="468"/>
      <c r="ONH160" s="468"/>
      <c r="ONI160" s="468"/>
      <c r="ONJ160" s="468"/>
      <c r="ONK160" s="468"/>
      <c r="ONL160" s="468"/>
      <c r="ONM160" s="468"/>
      <c r="ONN160" s="468"/>
      <c r="ONO160" s="468"/>
      <c r="ONP160" s="468"/>
      <c r="ONQ160" s="468"/>
      <c r="ONR160" s="468"/>
      <c r="ONS160" s="468"/>
      <c r="ONT160" s="468"/>
      <c r="ONU160" s="468"/>
      <c r="ONV160" s="468"/>
      <c r="ONW160" s="468"/>
      <c r="ONX160" s="468"/>
      <c r="ONY160" s="468"/>
      <c r="ONZ160" s="468"/>
      <c r="OOA160" s="468"/>
      <c r="OOB160" s="468"/>
      <c r="OOC160" s="468"/>
      <c r="OOD160" s="468"/>
      <c r="OOE160" s="468"/>
      <c r="OOF160" s="468"/>
      <c r="OOG160" s="468"/>
      <c r="OOH160" s="468"/>
      <c r="OOI160" s="468"/>
      <c r="OOJ160" s="468"/>
      <c r="OOK160" s="468"/>
      <c r="OOL160" s="468"/>
      <c r="OOM160" s="468"/>
      <c r="OON160" s="468"/>
      <c r="OOO160" s="468"/>
      <c r="OOP160" s="468"/>
      <c r="OOQ160" s="468"/>
      <c r="OOR160" s="468"/>
      <c r="OOS160" s="468"/>
      <c r="OOT160" s="468"/>
      <c r="OOU160" s="468"/>
      <c r="OOV160" s="468"/>
      <c r="OOW160" s="468"/>
      <c r="OOX160" s="468"/>
      <c r="OOY160" s="468"/>
      <c r="OOZ160" s="468"/>
      <c r="OPA160" s="468"/>
      <c r="OPB160" s="468"/>
      <c r="OPC160" s="468"/>
      <c r="OPD160" s="468"/>
      <c r="OPE160" s="468"/>
      <c r="OPF160" s="468"/>
      <c r="OPG160" s="468"/>
      <c r="OPH160" s="468"/>
      <c r="OPI160" s="468"/>
      <c r="OPJ160" s="468"/>
      <c r="OPK160" s="468"/>
      <c r="OPL160" s="468"/>
      <c r="OPM160" s="468"/>
      <c r="OPN160" s="468"/>
      <c r="OPO160" s="468"/>
      <c r="OPP160" s="468"/>
      <c r="OPQ160" s="468"/>
      <c r="OPR160" s="468"/>
      <c r="OPS160" s="468"/>
      <c r="OPT160" s="468"/>
      <c r="OPU160" s="468"/>
      <c r="OPV160" s="468"/>
      <c r="OPW160" s="468"/>
      <c r="OPX160" s="468"/>
      <c r="OPY160" s="468"/>
      <c r="OPZ160" s="468"/>
      <c r="OQA160" s="468"/>
      <c r="OQB160" s="468"/>
      <c r="OQC160" s="468"/>
      <c r="OQD160" s="468"/>
      <c r="OQE160" s="468"/>
      <c r="OQF160" s="468"/>
      <c r="OQG160" s="468"/>
      <c r="OQH160" s="468"/>
      <c r="OQI160" s="468"/>
      <c r="OQJ160" s="468"/>
      <c r="OQK160" s="468"/>
      <c r="OQL160" s="468"/>
      <c r="OQM160" s="468"/>
      <c r="OQN160" s="468"/>
      <c r="OQO160" s="468"/>
      <c r="OQP160" s="468"/>
      <c r="OQQ160" s="468"/>
      <c r="OQR160" s="468"/>
      <c r="OQS160" s="468"/>
      <c r="OQT160" s="468"/>
      <c r="OQU160" s="468"/>
      <c r="OQV160" s="468"/>
      <c r="OQW160" s="468"/>
      <c r="OQX160" s="468"/>
      <c r="OQY160" s="468"/>
      <c r="OQZ160" s="468"/>
      <c r="ORA160" s="468"/>
      <c r="ORB160" s="468"/>
      <c r="ORC160" s="468"/>
      <c r="ORD160" s="468"/>
      <c r="ORE160" s="468"/>
      <c r="ORF160" s="468"/>
      <c r="ORG160" s="468"/>
      <c r="ORH160" s="468"/>
      <c r="ORI160" s="468"/>
      <c r="ORJ160" s="468"/>
      <c r="ORK160" s="468"/>
      <c r="ORL160" s="468"/>
      <c r="ORM160" s="468"/>
      <c r="ORN160" s="468"/>
      <c r="ORO160" s="468"/>
      <c r="ORP160" s="468"/>
      <c r="ORQ160" s="468"/>
      <c r="ORR160" s="468"/>
      <c r="ORS160" s="468"/>
      <c r="ORT160" s="468"/>
      <c r="ORU160" s="468"/>
      <c r="ORV160" s="468"/>
      <c r="ORW160" s="468"/>
      <c r="ORX160" s="468"/>
      <c r="ORY160" s="468"/>
      <c r="ORZ160" s="468"/>
      <c r="OSA160" s="468"/>
      <c r="OSB160" s="468"/>
      <c r="OSC160" s="468"/>
      <c r="OSD160" s="468"/>
      <c r="OSE160" s="468"/>
      <c r="OSF160" s="468"/>
      <c r="OSG160" s="468"/>
      <c r="OSH160" s="468"/>
      <c r="OSI160" s="468"/>
      <c r="OSJ160" s="468"/>
      <c r="OSK160" s="468"/>
      <c r="OSL160" s="468"/>
      <c r="OSM160" s="468"/>
      <c r="OSN160" s="468"/>
      <c r="OSO160" s="468"/>
      <c r="OSP160" s="468"/>
      <c r="OSQ160" s="468"/>
      <c r="OSR160" s="468"/>
      <c r="OSS160" s="468"/>
      <c r="OST160" s="468"/>
      <c r="OSU160" s="468"/>
      <c r="OSV160" s="468"/>
      <c r="OSW160" s="468"/>
      <c r="OSX160" s="468"/>
      <c r="OSY160" s="468"/>
      <c r="OSZ160" s="468"/>
      <c r="OTA160" s="468"/>
      <c r="OTB160" s="468"/>
      <c r="OTC160" s="468"/>
      <c r="OTD160" s="468"/>
      <c r="OTE160" s="468"/>
      <c r="OTF160" s="468"/>
      <c r="OTG160" s="468"/>
      <c r="OTH160" s="468"/>
      <c r="OTI160" s="468"/>
      <c r="OTJ160" s="468"/>
      <c r="OTK160" s="468"/>
      <c r="OTL160" s="468"/>
      <c r="OTM160" s="468"/>
      <c r="OTN160" s="468"/>
      <c r="OTO160" s="468"/>
      <c r="OTP160" s="468"/>
      <c r="OTQ160" s="468"/>
      <c r="OTR160" s="468"/>
      <c r="OTS160" s="468"/>
      <c r="OTT160" s="468"/>
      <c r="OTU160" s="468"/>
      <c r="OTV160" s="468"/>
      <c r="OTW160" s="468"/>
      <c r="OTX160" s="468"/>
      <c r="OTY160" s="468"/>
      <c r="OTZ160" s="468"/>
      <c r="OUA160" s="468"/>
      <c r="OUB160" s="468"/>
      <c r="OUC160" s="468"/>
      <c r="OUD160" s="468"/>
      <c r="OUE160" s="468"/>
      <c r="OUF160" s="468"/>
      <c r="OUG160" s="468"/>
      <c r="OUH160" s="468"/>
      <c r="OUI160" s="468"/>
      <c r="OUJ160" s="468"/>
      <c r="OUK160" s="468"/>
      <c r="OUL160" s="468"/>
      <c r="OUM160" s="468"/>
      <c r="OUN160" s="468"/>
      <c r="OUO160" s="468"/>
      <c r="OUP160" s="468"/>
      <c r="OUQ160" s="468"/>
      <c r="OUR160" s="468"/>
      <c r="OUS160" s="468"/>
      <c r="OUT160" s="468"/>
      <c r="OUU160" s="468"/>
      <c r="OUV160" s="468"/>
      <c r="OUW160" s="468"/>
      <c r="OUX160" s="468"/>
      <c r="OUY160" s="468"/>
      <c r="OUZ160" s="468"/>
      <c r="OVA160" s="468"/>
      <c r="OVB160" s="468"/>
      <c r="OVC160" s="468"/>
      <c r="OVD160" s="468"/>
      <c r="OVE160" s="468"/>
      <c r="OVF160" s="468"/>
      <c r="OVG160" s="468"/>
      <c r="OVH160" s="468"/>
      <c r="OVI160" s="468"/>
      <c r="OVJ160" s="468"/>
      <c r="OVK160" s="468"/>
      <c r="OVL160" s="468"/>
      <c r="OVM160" s="468"/>
      <c r="OVN160" s="468"/>
      <c r="OVO160" s="468"/>
      <c r="OVP160" s="468"/>
      <c r="OVQ160" s="468"/>
      <c r="OVR160" s="468"/>
      <c r="OVS160" s="468"/>
      <c r="OVT160" s="468"/>
      <c r="OVU160" s="468"/>
      <c r="OVV160" s="468"/>
      <c r="OVW160" s="468"/>
      <c r="OVX160" s="468"/>
      <c r="OVY160" s="468"/>
      <c r="OVZ160" s="468"/>
      <c r="OWA160" s="468"/>
      <c r="OWB160" s="468"/>
      <c r="OWC160" s="468"/>
      <c r="OWD160" s="468"/>
      <c r="OWE160" s="468"/>
      <c r="OWF160" s="468"/>
      <c r="OWG160" s="468"/>
      <c r="OWH160" s="468"/>
      <c r="OWI160" s="468"/>
      <c r="OWJ160" s="468"/>
      <c r="OWK160" s="468"/>
      <c r="OWL160" s="468"/>
      <c r="OWM160" s="468"/>
      <c r="OWN160" s="468"/>
      <c r="OWO160" s="468"/>
      <c r="OWP160" s="468"/>
      <c r="OWQ160" s="468"/>
      <c r="OWR160" s="468"/>
      <c r="OWS160" s="468"/>
      <c r="OWT160" s="468"/>
      <c r="OWU160" s="468"/>
      <c r="OWV160" s="468"/>
      <c r="OWW160" s="468"/>
      <c r="OWX160" s="468"/>
      <c r="OWY160" s="468"/>
      <c r="OWZ160" s="468"/>
      <c r="OXA160" s="468"/>
      <c r="OXB160" s="468"/>
      <c r="OXC160" s="468"/>
      <c r="OXD160" s="468"/>
      <c r="OXE160" s="468"/>
      <c r="OXF160" s="468"/>
      <c r="OXG160" s="468"/>
      <c r="OXH160" s="468"/>
      <c r="OXI160" s="468"/>
      <c r="OXJ160" s="468"/>
      <c r="OXK160" s="468"/>
      <c r="OXL160" s="468"/>
      <c r="OXM160" s="468"/>
      <c r="OXN160" s="468"/>
      <c r="OXO160" s="468"/>
      <c r="OXP160" s="468"/>
      <c r="OXQ160" s="468"/>
      <c r="OXR160" s="468"/>
      <c r="OXS160" s="468"/>
      <c r="OXT160" s="468"/>
      <c r="OXU160" s="468"/>
      <c r="OXV160" s="468"/>
      <c r="OXW160" s="468"/>
      <c r="OXX160" s="468"/>
      <c r="OXY160" s="468"/>
      <c r="OXZ160" s="468"/>
      <c r="OYA160" s="468"/>
      <c r="OYB160" s="468"/>
      <c r="OYC160" s="468"/>
      <c r="OYD160" s="468"/>
      <c r="OYE160" s="468"/>
      <c r="OYF160" s="468"/>
      <c r="OYG160" s="468"/>
      <c r="OYH160" s="468"/>
      <c r="OYI160" s="468"/>
      <c r="OYJ160" s="468"/>
      <c r="OYK160" s="468"/>
      <c r="OYL160" s="468"/>
      <c r="OYM160" s="468"/>
      <c r="OYN160" s="468"/>
      <c r="OYO160" s="468"/>
      <c r="OYP160" s="468"/>
      <c r="OYQ160" s="468"/>
      <c r="OYR160" s="468"/>
      <c r="OYS160" s="468"/>
      <c r="OYT160" s="468"/>
      <c r="OYU160" s="468"/>
      <c r="OYV160" s="468"/>
      <c r="OYW160" s="468"/>
      <c r="OYX160" s="468"/>
      <c r="OYY160" s="468"/>
      <c r="OYZ160" s="468"/>
      <c r="OZA160" s="468"/>
      <c r="OZB160" s="468"/>
      <c r="OZC160" s="468"/>
      <c r="OZD160" s="468"/>
      <c r="OZE160" s="468"/>
      <c r="OZF160" s="468"/>
      <c r="OZG160" s="468"/>
      <c r="OZH160" s="468"/>
      <c r="OZI160" s="468"/>
      <c r="OZJ160" s="468"/>
      <c r="OZK160" s="468"/>
      <c r="OZL160" s="468"/>
      <c r="OZM160" s="468"/>
      <c r="OZN160" s="468"/>
      <c r="OZO160" s="468"/>
      <c r="OZP160" s="468"/>
      <c r="OZQ160" s="468"/>
      <c r="OZR160" s="468"/>
      <c r="OZS160" s="468"/>
      <c r="OZT160" s="468"/>
      <c r="OZU160" s="468"/>
      <c r="OZV160" s="468"/>
      <c r="OZW160" s="468"/>
      <c r="OZX160" s="468"/>
      <c r="OZY160" s="468"/>
      <c r="OZZ160" s="468"/>
      <c r="PAA160" s="468"/>
      <c r="PAB160" s="468"/>
      <c r="PAC160" s="468"/>
      <c r="PAD160" s="468"/>
      <c r="PAE160" s="468"/>
      <c r="PAF160" s="468"/>
      <c r="PAG160" s="468"/>
      <c r="PAH160" s="468"/>
      <c r="PAI160" s="468"/>
      <c r="PAJ160" s="468"/>
      <c r="PAK160" s="468"/>
      <c r="PAL160" s="468"/>
      <c r="PAM160" s="468"/>
      <c r="PAN160" s="468"/>
      <c r="PAO160" s="468"/>
      <c r="PAP160" s="468"/>
      <c r="PAQ160" s="468"/>
      <c r="PAR160" s="468"/>
      <c r="PAS160" s="468"/>
      <c r="PAT160" s="468"/>
      <c r="PAU160" s="468"/>
      <c r="PAV160" s="468"/>
      <c r="PAW160" s="468"/>
      <c r="PAX160" s="468"/>
      <c r="PAY160" s="468"/>
      <c r="PAZ160" s="468"/>
      <c r="PBA160" s="468"/>
      <c r="PBB160" s="468"/>
      <c r="PBC160" s="468"/>
      <c r="PBD160" s="468"/>
      <c r="PBE160" s="468"/>
      <c r="PBF160" s="468"/>
      <c r="PBG160" s="468"/>
      <c r="PBH160" s="468"/>
      <c r="PBI160" s="468"/>
      <c r="PBJ160" s="468"/>
      <c r="PBK160" s="468"/>
      <c r="PBL160" s="468"/>
      <c r="PBM160" s="468"/>
      <c r="PBN160" s="468"/>
      <c r="PBO160" s="468"/>
      <c r="PBP160" s="468"/>
      <c r="PBQ160" s="468"/>
      <c r="PBR160" s="468"/>
      <c r="PBS160" s="468"/>
      <c r="PBT160" s="468"/>
      <c r="PBU160" s="468"/>
      <c r="PBV160" s="468"/>
      <c r="PBW160" s="468"/>
      <c r="PBX160" s="468"/>
      <c r="PBY160" s="468"/>
      <c r="PBZ160" s="468"/>
      <c r="PCA160" s="468"/>
      <c r="PCB160" s="468"/>
      <c r="PCC160" s="468"/>
      <c r="PCD160" s="468"/>
      <c r="PCE160" s="468"/>
      <c r="PCF160" s="468"/>
      <c r="PCG160" s="468"/>
      <c r="PCH160" s="468"/>
      <c r="PCI160" s="468"/>
      <c r="PCJ160" s="468"/>
      <c r="PCK160" s="468"/>
      <c r="PCL160" s="468"/>
      <c r="PCM160" s="468"/>
      <c r="PCN160" s="468"/>
      <c r="PCO160" s="468"/>
      <c r="PCP160" s="468"/>
      <c r="PCQ160" s="468"/>
      <c r="PCR160" s="468"/>
      <c r="PCS160" s="468"/>
      <c r="PCT160" s="468"/>
      <c r="PCU160" s="468"/>
      <c r="PCV160" s="468"/>
      <c r="PCW160" s="468"/>
      <c r="PCX160" s="468"/>
      <c r="PCY160" s="468"/>
      <c r="PCZ160" s="468"/>
      <c r="PDA160" s="468"/>
      <c r="PDB160" s="468"/>
      <c r="PDC160" s="468"/>
      <c r="PDD160" s="468"/>
      <c r="PDE160" s="468"/>
      <c r="PDF160" s="468"/>
      <c r="PDG160" s="468"/>
      <c r="PDH160" s="468"/>
      <c r="PDI160" s="468"/>
      <c r="PDJ160" s="468"/>
      <c r="PDK160" s="468"/>
      <c r="PDL160" s="468"/>
      <c r="PDM160" s="468"/>
      <c r="PDN160" s="468"/>
      <c r="PDO160" s="468"/>
      <c r="PDP160" s="468"/>
      <c r="PDQ160" s="468"/>
      <c r="PDR160" s="468"/>
      <c r="PDS160" s="468"/>
      <c r="PDT160" s="468"/>
      <c r="PDU160" s="468"/>
      <c r="PDV160" s="468"/>
      <c r="PDW160" s="468"/>
      <c r="PDX160" s="468"/>
      <c r="PDY160" s="468"/>
      <c r="PDZ160" s="468"/>
      <c r="PEA160" s="468"/>
      <c r="PEB160" s="468"/>
      <c r="PEC160" s="468"/>
      <c r="PED160" s="468"/>
      <c r="PEE160" s="468"/>
      <c r="PEF160" s="468"/>
      <c r="PEG160" s="468"/>
      <c r="PEH160" s="468"/>
      <c r="PEI160" s="468"/>
      <c r="PEJ160" s="468"/>
      <c r="PEK160" s="468"/>
      <c r="PEL160" s="468"/>
      <c r="PEM160" s="468"/>
      <c r="PEN160" s="468"/>
      <c r="PEO160" s="468"/>
      <c r="PEP160" s="468"/>
      <c r="PEQ160" s="468"/>
      <c r="PER160" s="468"/>
      <c r="PES160" s="468"/>
      <c r="PET160" s="468"/>
      <c r="PEU160" s="468"/>
      <c r="PEV160" s="468"/>
      <c r="PEW160" s="468"/>
      <c r="PEX160" s="468"/>
      <c r="PEY160" s="468"/>
      <c r="PEZ160" s="468"/>
      <c r="PFA160" s="468"/>
      <c r="PFB160" s="468"/>
      <c r="PFC160" s="468"/>
      <c r="PFD160" s="468"/>
      <c r="PFE160" s="468"/>
      <c r="PFF160" s="468"/>
      <c r="PFG160" s="468"/>
      <c r="PFH160" s="468"/>
      <c r="PFI160" s="468"/>
      <c r="PFJ160" s="468"/>
      <c r="PFK160" s="468"/>
      <c r="PFL160" s="468"/>
      <c r="PFM160" s="468"/>
      <c r="PFN160" s="468"/>
      <c r="PFO160" s="468"/>
      <c r="PFP160" s="468"/>
      <c r="PFQ160" s="468"/>
      <c r="PFR160" s="468"/>
      <c r="PFS160" s="468"/>
      <c r="PFT160" s="468"/>
      <c r="PFU160" s="468"/>
      <c r="PFV160" s="468"/>
      <c r="PFW160" s="468"/>
      <c r="PFX160" s="468"/>
      <c r="PFY160" s="468"/>
      <c r="PFZ160" s="468"/>
      <c r="PGA160" s="468"/>
      <c r="PGB160" s="468"/>
      <c r="PGC160" s="468"/>
      <c r="PGD160" s="468"/>
      <c r="PGE160" s="468"/>
      <c r="PGF160" s="468"/>
      <c r="PGG160" s="468"/>
      <c r="PGH160" s="468"/>
      <c r="PGI160" s="468"/>
      <c r="PGJ160" s="468"/>
      <c r="PGK160" s="468"/>
      <c r="PGL160" s="468"/>
      <c r="PGM160" s="468"/>
      <c r="PGN160" s="468"/>
      <c r="PGO160" s="468"/>
      <c r="PGP160" s="468"/>
      <c r="PGQ160" s="468"/>
      <c r="PGR160" s="468"/>
      <c r="PGS160" s="468"/>
      <c r="PGT160" s="468"/>
      <c r="PGU160" s="468"/>
      <c r="PGV160" s="468"/>
      <c r="PGW160" s="468"/>
      <c r="PGX160" s="468"/>
      <c r="PGY160" s="468"/>
      <c r="PGZ160" s="468"/>
      <c r="PHA160" s="468"/>
      <c r="PHB160" s="468"/>
      <c r="PHC160" s="468"/>
      <c r="PHD160" s="468"/>
      <c r="PHE160" s="468"/>
      <c r="PHF160" s="468"/>
      <c r="PHG160" s="468"/>
      <c r="PHH160" s="468"/>
      <c r="PHI160" s="468"/>
      <c r="PHJ160" s="468"/>
      <c r="PHK160" s="468"/>
      <c r="PHL160" s="468"/>
      <c r="PHM160" s="468"/>
      <c r="PHN160" s="468"/>
      <c r="PHO160" s="468"/>
      <c r="PHP160" s="468"/>
      <c r="PHQ160" s="468"/>
      <c r="PHR160" s="468"/>
      <c r="PHS160" s="468"/>
      <c r="PHT160" s="468"/>
      <c r="PHU160" s="468"/>
      <c r="PHV160" s="468"/>
      <c r="PHW160" s="468"/>
      <c r="PHX160" s="468"/>
      <c r="PHY160" s="468"/>
      <c r="PHZ160" s="468"/>
      <c r="PIA160" s="468"/>
      <c r="PIB160" s="468"/>
      <c r="PIC160" s="468"/>
      <c r="PID160" s="468"/>
      <c r="PIE160" s="468"/>
      <c r="PIF160" s="468"/>
      <c r="PIG160" s="468"/>
      <c r="PIH160" s="468"/>
      <c r="PII160" s="468"/>
      <c r="PIJ160" s="468"/>
      <c r="PIK160" s="468"/>
      <c r="PIL160" s="468"/>
      <c r="PIM160" s="468"/>
      <c r="PIN160" s="468"/>
      <c r="PIO160" s="468"/>
      <c r="PIP160" s="468"/>
      <c r="PIQ160" s="468"/>
      <c r="PIR160" s="468"/>
      <c r="PIS160" s="468"/>
      <c r="PIT160" s="468"/>
      <c r="PIU160" s="468"/>
      <c r="PIV160" s="468"/>
      <c r="PIW160" s="468"/>
      <c r="PIX160" s="468"/>
      <c r="PIY160" s="468"/>
      <c r="PIZ160" s="468"/>
      <c r="PJA160" s="468"/>
      <c r="PJB160" s="468"/>
      <c r="PJC160" s="468"/>
      <c r="PJD160" s="468"/>
      <c r="PJE160" s="468"/>
      <c r="PJF160" s="468"/>
      <c r="PJG160" s="468"/>
      <c r="PJH160" s="468"/>
      <c r="PJI160" s="468"/>
      <c r="PJJ160" s="468"/>
      <c r="PJK160" s="468"/>
      <c r="PJL160" s="468"/>
      <c r="PJM160" s="468"/>
      <c r="PJN160" s="468"/>
      <c r="PJO160" s="468"/>
      <c r="PJP160" s="468"/>
      <c r="PJQ160" s="468"/>
      <c r="PJR160" s="468"/>
      <c r="PJS160" s="468"/>
      <c r="PJT160" s="468"/>
      <c r="PJU160" s="468"/>
      <c r="PJV160" s="468"/>
      <c r="PJW160" s="468"/>
      <c r="PJX160" s="468"/>
      <c r="PJY160" s="468"/>
      <c r="PJZ160" s="468"/>
      <c r="PKA160" s="468"/>
      <c r="PKB160" s="468"/>
      <c r="PKC160" s="468"/>
      <c r="PKD160" s="468"/>
      <c r="PKE160" s="468"/>
      <c r="PKF160" s="468"/>
      <c r="PKG160" s="468"/>
      <c r="PKH160" s="468"/>
      <c r="PKI160" s="468"/>
      <c r="PKJ160" s="468"/>
      <c r="PKK160" s="468"/>
      <c r="PKL160" s="468"/>
      <c r="PKM160" s="468"/>
      <c r="PKN160" s="468"/>
      <c r="PKO160" s="468"/>
      <c r="PKP160" s="468"/>
      <c r="PKQ160" s="468"/>
      <c r="PKR160" s="468"/>
      <c r="PKS160" s="468"/>
      <c r="PKT160" s="468"/>
      <c r="PKU160" s="468"/>
      <c r="PKV160" s="468"/>
      <c r="PKW160" s="468"/>
      <c r="PKX160" s="468"/>
      <c r="PKY160" s="468"/>
      <c r="PKZ160" s="468"/>
      <c r="PLA160" s="468"/>
      <c r="PLB160" s="468"/>
      <c r="PLC160" s="468"/>
      <c r="PLD160" s="468"/>
      <c r="PLE160" s="468"/>
      <c r="PLF160" s="468"/>
      <c r="PLG160" s="468"/>
      <c r="PLH160" s="468"/>
      <c r="PLI160" s="468"/>
      <c r="PLJ160" s="468"/>
      <c r="PLK160" s="468"/>
      <c r="PLL160" s="468"/>
      <c r="PLM160" s="468"/>
      <c r="PLN160" s="468"/>
      <c r="PLO160" s="468"/>
      <c r="PLP160" s="468"/>
      <c r="PLQ160" s="468"/>
      <c r="PLR160" s="468"/>
      <c r="PLS160" s="468"/>
      <c r="PLT160" s="468"/>
      <c r="PLU160" s="468"/>
      <c r="PLV160" s="468"/>
      <c r="PLW160" s="468"/>
      <c r="PLX160" s="468"/>
      <c r="PLY160" s="468"/>
      <c r="PLZ160" s="468"/>
      <c r="PMA160" s="468"/>
      <c r="PMB160" s="468"/>
      <c r="PMC160" s="468"/>
      <c r="PMD160" s="468"/>
      <c r="PME160" s="468"/>
      <c r="PMF160" s="468"/>
      <c r="PMG160" s="468"/>
      <c r="PMH160" s="468"/>
      <c r="PMI160" s="468"/>
      <c r="PMJ160" s="468"/>
      <c r="PMK160" s="468"/>
      <c r="PML160" s="468"/>
      <c r="PMM160" s="468"/>
      <c r="PMN160" s="468"/>
      <c r="PMO160" s="468"/>
      <c r="PMP160" s="468"/>
      <c r="PMQ160" s="468"/>
      <c r="PMR160" s="468"/>
      <c r="PMS160" s="468"/>
      <c r="PMT160" s="468"/>
      <c r="PMU160" s="468"/>
      <c r="PMV160" s="468"/>
      <c r="PMW160" s="468"/>
      <c r="PMX160" s="468"/>
      <c r="PMY160" s="468"/>
      <c r="PMZ160" s="468"/>
      <c r="PNA160" s="468"/>
      <c r="PNB160" s="468"/>
      <c r="PNC160" s="468"/>
      <c r="PND160" s="468"/>
      <c r="PNE160" s="468"/>
      <c r="PNF160" s="468"/>
      <c r="PNG160" s="468"/>
      <c r="PNH160" s="468"/>
      <c r="PNI160" s="468"/>
      <c r="PNJ160" s="468"/>
      <c r="PNK160" s="468"/>
      <c r="PNL160" s="468"/>
      <c r="PNM160" s="468"/>
      <c r="PNN160" s="468"/>
      <c r="PNO160" s="468"/>
      <c r="PNP160" s="468"/>
      <c r="PNQ160" s="468"/>
      <c r="PNR160" s="468"/>
      <c r="PNS160" s="468"/>
      <c r="PNT160" s="468"/>
      <c r="PNU160" s="468"/>
      <c r="PNV160" s="468"/>
      <c r="PNW160" s="468"/>
      <c r="PNX160" s="468"/>
      <c r="PNY160" s="468"/>
      <c r="PNZ160" s="468"/>
      <c r="POA160" s="468"/>
      <c r="POB160" s="468"/>
      <c r="POC160" s="468"/>
      <c r="POD160" s="468"/>
      <c r="POE160" s="468"/>
      <c r="POF160" s="468"/>
      <c r="POG160" s="468"/>
      <c r="POH160" s="468"/>
      <c r="POI160" s="468"/>
      <c r="POJ160" s="468"/>
      <c r="POK160" s="468"/>
      <c r="POL160" s="468"/>
      <c r="POM160" s="468"/>
      <c r="PON160" s="468"/>
      <c r="POO160" s="468"/>
      <c r="POP160" s="468"/>
      <c r="POQ160" s="468"/>
      <c r="POR160" s="468"/>
      <c r="POS160" s="468"/>
      <c r="POT160" s="468"/>
      <c r="POU160" s="468"/>
      <c r="POV160" s="468"/>
      <c r="POW160" s="468"/>
      <c r="POX160" s="468"/>
      <c r="POY160" s="468"/>
      <c r="POZ160" s="468"/>
      <c r="PPA160" s="468"/>
      <c r="PPB160" s="468"/>
      <c r="PPC160" s="468"/>
      <c r="PPD160" s="468"/>
      <c r="PPE160" s="468"/>
      <c r="PPF160" s="468"/>
      <c r="PPG160" s="468"/>
      <c r="PPH160" s="468"/>
      <c r="PPI160" s="468"/>
      <c r="PPJ160" s="468"/>
      <c r="PPK160" s="468"/>
      <c r="PPL160" s="468"/>
      <c r="PPM160" s="468"/>
      <c r="PPN160" s="468"/>
      <c r="PPO160" s="468"/>
      <c r="PPP160" s="468"/>
      <c r="PPQ160" s="468"/>
      <c r="PPR160" s="468"/>
      <c r="PPS160" s="468"/>
      <c r="PPT160" s="468"/>
      <c r="PPU160" s="468"/>
      <c r="PPV160" s="468"/>
      <c r="PPW160" s="468"/>
      <c r="PPX160" s="468"/>
      <c r="PPY160" s="468"/>
      <c r="PPZ160" s="468"/>
      <c r="PQA160" s="468"/>
      <c r="PQB160" s="468"/>
      <c r="PQC160" s="468"/>
      <c r="PQD160" s="468"/>
      <c r="PQE160" s="468"/>
      <c r="PQF160" s="468"/>
      <c r="PQG160" s="468"/>
      <c r="PQH160" s="468"/>
      <c r="PQI160" s="468"/>
      <c r="PQJ160" s="468"/>
      <c r="PQK160" s="468"/>
      <c r="PQL160" s="468"/>
      <c r="PQM160" s="468"/>
      <c r="PQN160" s="468"/>
      <c r="PQO160" s="468"/>
      <c r="PQP160" s="468"/>
      <c r="PQQ160" s="468"/>
      <c r="PQR160" s="468"/>
      <c r="PQS160" s="468"/>
      <c r="PQT160" s="468"/>
      <c r="PQU160" s="468"/>
      <c r="PQV160" s="468"/>
      <c r="PQW160" s="468"/>
      <c r="PQX160" s="468"/>
      <c r="PQY160" s="468"/>
      <c r="PQZ160" s="468"/>
      <c r="PRA160" s="468"/>
      <c r="PRB160" s="468"/>
      <c r="PRC160" s="468"/>
      <c r="PRD160" s="468"/>
      <c r="PRE160" s="468"/>
      <c r="PRF160" s="468"/>
      <c r="PRG160" s="468"/>
      <c r="PRH160" s="468"/>
      <c r="PRI160" s="468"/>
      <c r="PRJ160" s="468"/>
      <c r="PRK160" s="468"/>
      <c r="PRL160" s="468"/>
      <c r="PRM160" s="468"/>
      <c r="PRN160" s="468"/>
      <c r="PRO160" s="468"/>
      <c r="PRP160" s="468"/>
      <c r="PRQ160" s="468"/>
      <c r="PRR160" s="468"/>
      <c r="PRS160" s="468"/>
      <c r="PRT160" s="468"/>
      <c r="PRU160" s="468"/>
      <c r="PRV160" s="468"/>
      <c r="PRW160" s="468"/>
      <c r="PRX160" s="468"/>
      <c r="PRY160" s="468"/>
      <c r="PRZ160" s="468"/>
      <c r="PSA160" s="468"/>
      <c r="PSB160" s="468"/>
      <c r="PSC160" s="468"/>
      <c r="PSD160" s="468"/>
      <c r="PSE160" s="468"/>
      <c r="PSF160" s="468"/>
      <c r="PSG160" s="468"/>
      <c r="PSH160" s="468"/>
      <c r="PSI160" s="468"/>
      <c r="PSJ160" s="468"/>
      <c r="PSK160" s="468"/>
      <c r="PSL160" s="468"/>
      <c r="PSM160" s="468"/>
      <c r="PSN160" s="468"/>
      <c r="PSO160" s="468"/>
      <c r="PSP160" s="468"/>
      <c r="PSQ160" s="468"/>
      <c r="PSR160" s="468"/>
      <c r="PSS160" s="468"/>
      <c r="PST160" s="468"/>
      <c r="PSU160" s="468"/>
      <c r="PSV160" s="468"/>
      <c r="PSW160" s="468"/>
      <c r="PSX160" s="468"/>
      <c r="PSY160" s="468"/>
      <c r="PSZ160" s="468"/>
      <c r="PTA160" s="468"/>
      <c r="PTB160" s="468"/>
      <c r="PTC160" s="468"/>
      <c r="PTD160" s="468"/>
      <c r="PTE160" s="468"/>
      <c r="PTF160" s="468"/>
      <c r="PTG160" s="468"/>
      <c r="PTH160" s="468"/>
      <c r="PTI160" s="468"/>
      <c r="PTJ160" s="468"/>
      <c r="PTK160" s="468"/>
      <c r="PTL160" s="468"/>
      <c r="PTM160" s="468"/>
      <c r="PTN160" s="468"/>
      <c r="PTO160" s="468"/>
      <c r="PTP160" s="468"/>
      <c r="PTQ160" s="468"/>
      <c r="PTR160" s="468"/>
      <c r="PTS160" s="468"/>
      <c r="PTT160" s="468"/>
      <c r="PTU160" s="468"/>
      <c r="PTV160" s="468"/>
      <c r="PTW160" s="468"/>
      <c r="PTX160" s="468"/>
      <c r="PTY160" s="468"/>
      <c r="PTZ160" s="468"/>
      <c r="PUA160" s="468"/>
      <c r="PUB160" s="468"/>
      <c r="PUC160" s="468"/>
      <c r="PUD160" s="468"/>
      <c r="PUE160" s="468"/>
      <c r="PUF160" s="468"/>
      <c r="PUG160" s="468"/>
      <c r="PUH160" s="468"/>
      <c r="PUI160" s="468"/>
      <c r="PUJ160" s="468"/>
      <c r="PUK160" s="468"/>
      <c r="PUL160" s="468"/>
      <c r="PUM160" s="468"/>
      <c r="PUN160" s="468"/>
      <c r="PUO160" s="468"/>
      <c r="PUP160" s="468"/>
      <c r="PUQ160" s="468"/>
      <c r="PUR160" s="468"/>
      <c r="PUS160" s="468"/>
      <c r="PUT160" s="468"/>
      <c r="PUU160" s="468"/>
      <c r="PUV160" s="468"/>
      <c r="PUW160" s="468"/>
      <c r="PUX160" s="468"/>
      <c r="PUY160" s="468"/>
      <c r="PUZ160" s="468"/>
      <c r="PVA160" s="468"/>
      <c r="PVB160" s="468"/>
      <c r="PVC160" s="468"/>
      <c r="PVD160" s="468"/>
      <c r="PVE160" s="468"/>
      <c r="PVF160" s="468"/>
      <c r="PVG160" s="468"/>
      <c r="PVH160" s="468"/>
      <c r="PVI160" s="468"/>
      <c r="PVJ160" s="468"/>
      <c r="PVK160" s="468"/>
      <c r="PVL160" s="468"/>
      <c r="PVM160" s="468"/>
      <c r="PVN160" s="468"/>
      <c r="PVO160" s="468"/>
      <c r="PVP160" s="468"/>
      <c r="PVQ160" s="468"/>
      <c r="PVR160" s="468"/>
      <c r="PVS160" s="468"/>
      <c r="PVT160" s="468"/>
      <c r="PVU160" s="468"/>
      <c r="PVV160" s="468"/>
      <c r="PVW160" s="468"/>
      <c r="PVX160" s="468"/>
      <c r="PVY160" s="468"/>
      <c r="PVZ160" s="468"/>
      <c r="PWA160" s="468"/>
      <c r="PWB160" s="468"/>
      <c r="PWC160" s="468"/>
      <c r="PWD160" s="468"/>
      <c r="PWE160" s="468"/>
      <c r="PWF160" s="468"/>
      <c r="PWG160" s="468"/>
      <c r="PWH160" s="468"/>
      <c r="PWI160" s="468"/>
      <c r="PWJ160" s="468"/>
      <c r="PWK160" s="468"/>
      <c r="PWL160" s="468"/>
      <c r="PWM160" s="468"/>
      <c r="PWN160" s="468"/>
      <c r="PWO160" s="468"/>
      <c r="PWP160" s="468"/>
      <c r="PWQ160" s="468"/>
      <c r="PWR160" s="468"/>
      <c r="PWS160" s="468"/>
      <c r="PWT160" s="468"/>
      <c r="PWU160" s="468"/>
      <c r="PWV160" s="468"/>
      <c r="PWW160" s="468"/>
      <c r="PWX160" s="468"/>
      <c r="PWY160" s="468"/>
      <c r="PWZ160" s="468"/>
      <c r="PXA160" s="468"/>
      <c r="PXB160" s="468"/>
      <c r="PXC160" s="468"/>
      <c r="PXD160" s="468"/>
      <c r="PXE160" s="468"/>
      <c r="PXF160" s="468"/>
      <c r="PXG160" s="468"/>
      <c r="PXH160" s="468"/>
      <c r="PXI160" s="468"/>
      <c r="PXJ160" s="468"/>
      <c r="PXK160" s="468"/>
      <c r="PXL160" s="468"/>
      <c r="PXM160" s="468"/>
      <c r="PXN160" s="468"/>
      <c r="PXO160" s="468"/>
      <c r="PXP160" s="468"/>
      <c r="PXQ160" s="468"/>
      <c r="PXR160" s="468"/>
      <c r="PXS160" s="468"/>
      <c r="PXT160" s="468"/>
      <c r="PXU160" s="468"/>
      <c r="PXV160" s="468"/>
      <c r="PXW160" s="468"/>
      <c r="PXX160" s="468"/>
      <c r="PXY160" s="468"/>
      <c r="PXZ160" s="468"/>
      <c r="PYA160" s="468"/>
      <c r="PYB160" s="468"/>
      <c r="PYC160" s="468"/>
      <c r="PYD160" s="468"/>
      <c r="PYE160" s="468"/>
      <c r="PYF160" s="468"/>
      <c r="PYG160" s="468"/>
      <c r="PYH160" s="468"/>
      <c r="PYI160" s="468"/>
      <c r="PYJ160" s="468"/>
      <c r="PYK160" s="468"/>
      <c r="PYL160" s="468"/>
      <c r="PYM160" s="468"/>
      <c r="PYN160" s="468"/>
      <c r="PYO160" s="468"/>
      <c r="PYP160" s="468"/>
      <c r="PYQ160" s="468"/>
      <c r="PYR160" s="468"/>
      <c r="PYS160" s="468"/>
      <c r="PYT160" s="468"/>
      <c r="PYU160" s="468"/>
      <c r="PYV160" s="468"/>
      <c r="PYW160" s="468"/>
      <c r="PYX160" s="468"/>
      <c r="PYY160" s="468"/>
      <c r="PYZ160" s="468"/>
      <c r="PZA160" s="468"/>
      <c r="PZB160" s="468"/>
      <c r="PZC160" s="468"/>
      <c r="PZD160" s="468"/>
      <c r="PZE160" s="468"/>
      <c r="PZF160" s="468"/>
      <c r="PZG160" s="468"/>
      <c r="PZH160" s="468"/>
      <c r="PZI160" s="468"/>
      <c r="PZJ160" s="468"/>
      <c r="PZK160" s="468"/>
      <c r="PZL160" s="468"/>
      <c r="PZM160" s="468"/>
      <c r="PZN160" s="468"/>
      <c r="PZO160" s="468"/>
      <c r="PZP160" s="468"/>
      <c r="PZQ160" s="468"/>
      <c r="PZR160" s="468"/>
      <c r="PZS160" s="468"/>
      <c r="PZT160" s="468"/>
      <c r="PZU160" s="468"/>
      <c r="PZV160" s="468"/>
      <c r="PZW160" s="468"/>
      <c r="PZX160" s="468"/>
      <c r="PZY160" s="468"/>
      <c r="PZZ160" s="468"/>
      <c r="QAA160" s="468"/>
      <c r="QAB160" s="468"/>
      <c r="QAC160" s="468"/>
      <c r="QAD160" s="468"/>
      <c r="QAE160" s="468"/>
      <c r="QAF160" s="468"/>
      <c r="QAG160" s="468"/>
      <c r="QAH160" s="468"/>
      <c r="QAI160" s="468"/>
      <c r="QAJ160" s="468"/>
      <c r="QAK160" s="468"/>
      <c r="QAL160" s="468"/>
      <c r="QAM160" s="468"/>
      <c r="QAN160" s="468"/>
      <c r="QAO160" s="468"/>
      <c r="QAP160" s="468"/>
      <c r="QAQ160" s="468"/>
      <c r="QAR160" s="468"/>
      <c r="QAS160" s="468"/>
      <c r="QAT160" s="468"/>
      <c r="QAU160" s="468"/>
      <c r="QAV160" s="468"/>
      <c r="QAW160" s="468"/>
      <c r="QAX160" s="468"/>
      <c r="QAY160" s="468"/>
      <c r="QAZ160" s="468"/>
      <c r="QBA160" s="468"/>
      <c r="QBB160" s="468"/>
      <c r="QBC160" s="468"/>
      <c r="QBD160" s="468"/>
      <c r="QBE160" s="468"/>
      <c r="QBF160" s="468"/>
      <c r="QBG160" s="468"/>
      <c r="QBH160" s="468"/>
      <c r="QBI160" s="468"/>
      <c r="QBJ160" s="468"/>
      <c r="QBK160" s="468"/>
      <c r="QBL160" s="468"/>
      <c r="QBM160" s="468"/>
      <c r="QBN160" s="468"/>
      <c r="QBO160" s="468"/>
      <c r="QBP160" s="468"/>
      <c r="QBQ160" s="468"/>
      <c r="QBR160" s="468"/>
      <c r="QBS160" s="468"/>
      <c r="QBT160" s="468"/>
      <c r="QBU160" s="468"/>
      <c r="QBV160" s="468"/>
      <c r="QBW160" s="468"/>
      <c r="QBX160" s="468"/>
      <c r="QBY160" s="468"/>
      <c r="QBZ160" s="468"/>
      <c r="QCA160" s="468"/>
      <c r="QCB160" s="468"/>
      <c r="QCC160" s="468"/>
      <c r="QCD160" s="468"/>
      <c r="QCE160" s="468"/>
      <c r="QCF160" s="468"/>
      <c r="QCG160" s="468"/>
      <c r="QCH160" s="468"/>
      <c r="QCI160" s="468"/>
      <c r="QCJ160" s="468"/>
      <c r="QCK160" s="468"/>
      <c r="QCL160" s="468"/>
      <c r="QCM160" s="468"/>
      <c r="QCN160" s="468"/>
      <c r="QCO160" s="468"/>
      <c r="QCP160" s="468"/>
      <c r="QCQ160" s="468"/>
      <c r="QCR160" s="468"/>
      <c r="QCS160" s="468"/>
      <c r="QCT160" s="468"/>
      <c r="QCU160" s="468"/>
      <c r="QCV160" s="468"/>
      <c r="QCW160" s="468"/>
      <c r="QCX160" s="468"/>
      <c r="QCY160" s="468"/>
      <c r="QCZ160" s="468"/>
      <c r="QDA160" s="468"/>
      <c r="QDB160" s="468"/>
      <c r="QDC160" s="468"/>
      <c r="QDD160" s="468"/>
      <c r="QDE160" s="468"/>
      <c r="QDF160" s="468"/>
      <c r="QDG160" s="468"/>
      <c r="QDH160" s="468"/>
      <c r="QDI160" s="468"/>
      <c r="QDJ160" s="468"/>
      <c r="QDK160" s="468"/>
      <c r="QDL160" s="468"/>
      <c r="QDM160" s="468"/>
      <c r="QDN160" s="468"/>
      <c r="QDO160" s="468"/>
      <c r="QDP160" s="468"/>
      <c r="QDQ160" s="468"/>
      <c r="QDR160" s="468"/>
      <c r="QDS160" s="468"/>
      <c r="QDT160" s="468"/>
      <c r="QDU160" s="468"/>
      <c r="QDV160" s="468"/>
      <c r="QDW160" s="468"/>
      <c r="QDX160" s="468"/>
      <c r="QDY160" s="468"/>
      <c r="QDZ160" s="468"/>
      <c r="QEA160" s="468"/>
      <c r="QEB160" s="468"/>
      <c r="QEC160" s="468"/>
      <c r="QED160" s="468"/>
      <c r="QEE160" s="468"/>
      <c r="QEF160" s="468"/>
      <c r="QEG160" s="468"/>
      <c r="QEH160" s="468"/>
      <c r="QEI160" s="468"/>
      <c r="QEJ160" s="468"/>
      <c r="QEK160" s="468"/>
      <c r="QEL160" s="468"/>
      <c r="QEM160" s="468"/>
      <c r="QEN160" s="468"/>
      <c r="QEO160" s="468"/>
      <c r="QEP160" s="468"/>
      <c r="QEQ160" s="468"/>
      <c r="QER160" s="468"/>
      <c r="QES160" s="468"/>
      <c r="QET160" s="468"/>
      <c r="QEU160" s="468"/>
      <c r="QEV160" s="468"/>
      <c r="QEW160" s="468"/>
      <c r="QEX160" s="468"/>
      <c r="QEY160" s="468"/>
      <c r="QEZ160" s="468"/>
      <c r="QFA160" s="468"/>
      <c r="QFB160" s="468"/>
      <c r="QFC160" s="468"/>
      <c r="QFD160" s="468"/>
      <c r="QFE160" s="468"/>
      <c r="QFF160" s="468"/>
      <c r="QFG160" s="468"/>
      <c r="QFH160" s="468"/>
      <c r="QFI160" s="468"/>
      <c r="QFJ160" s="468"/>
      <c r="QFK160" s="468"/>
      <c r="QFL160" s="468"/>
      <c r="QFM160" s="468"/>
      <c r="QFN160" s="468"/>
      <c r="QFO160" s="468"/>
      <c r="QFP160" s="468"/>
      <c r="QFQ160" s="468"/>
      <c r="QFR160" s="468"/>
      <c r="QFS160" s="468"/>
      <c r="QFT160" s="468"/>
      <c r="QFU160" s="468"/>
      <c r="QFV160" s="468"/>
      <c r="QFW160" s="468"/>
      <c r="QFX160" s="468"/>
      <c r="QFY160" s="468"/>
      <c r="QFZ160" s="468"/>
      <c r="QGA160" s="468"/>
      <c r="QGB160" s="468"/>
      <c r="QGC160" s="468"/>
      <c r="QGD160" s="468"/>
      <c r="QGE160" s="468"/>
      <c r="QGF160" s="468"/>
      <c r="QGG160" s="468"/>
      <c r="QGH160" s="468"/>
      <c r="QGI160" s="468"/>
      <c r="QGJ160" s="468"/>
      <c r="QGK160" s="468"/>
      <c r="QGL160" s="468"/>
      <c r="QGM160" s="468"/>
      <c r="QGN160" s="468"/>
      <c r="QGO160" s="468"/>
      <c r="QGP160" s="468"/>
      <c r="QGQ160" s="468"/>
      <c r="QGR160" s="468"/>
      <c r="QGS160" s="468"/>
      <c r="QGT160" s="468"/>
      <c r="QGU160" s="468"/>
      <c r="QGV160" s="468"/>
      <c r="QGW160" s="468"/>
      <c r="QGX160" s="468"/>
      <c r="QGY160" s="468"/>
      <c r="QGZ160" s="468"/>
      <c r="QHA160" s="468"/>
      <c r="QHB160" s="468"/>
      <c r="QHC160" s="468"/>
      <c r="QHD160" s="468"/>
      <c r="QHE160" s="468"/>
      <c r="QHF160" s="468"/>
      <c r="QHG160" s="468"/>
      <c r="QHH160" s="468"/>
      <c r="QHI160" s="468"/>
      <c r="QHJ160" s="468"/>
      <c r="QHK160" s="468"/>
      <c r="QHL160" s="468"/>
      <c r="QHM160" s="468"/>
      <c r="QHN160" s="468"/>
      <c r="QHO160" s="468"/>
      <c r="QHP160" s="468"/>
      <c r="QHQ160" s="468"/>
      <c r="QHR160" s="468"/>
      <c r="QHS160" s="468"/>
      <c r="QHT160" s="468"/>
      <c r="QHU160" s="468"/>
      <c r="QHV160" s="468"/>
      <c r="QHW160" s="468"/>
      <c r="QHX160" s="468"/>
      <c r="QHY160" s="468"/>
      <c r="QHZ160" s="468"/>
      <c r="QIA160" s="468"/>
      <c r="QIB160" s="468"/>
      <c r="QIC160" s="468"/>
      <c r="QID160" s="468"/>
      <c r="QIE160" s="468"/>
      <c r="QIF160" s="468"/>
      <c r="QIG160" s="468"/>
      <c r="QIH160" s="468"/>
      <c r="QII160" s="468"/>
      <c r="QIJ160" s="468"/>
      <c r="QIK160" s="468"/>
      <c r="QIL160" s="468"/>
      <c r="QIM160" s="468"/>
      <c r="QIN160" s="468"/>
      <c r="QIO160" s="468"/>
      <c r="QIP160" s="468"/>
      <c r="QIQ160" s="468"/>
      <c r="QIR160" s="468"/>
      <c r="QIS160" s="468"/>
      <c r="QIT160" s="468"/>
      <c r="QIU160" s="468"/>
      <c r="QIV160" s="468"/>
      <c r="QIW160" s="468"/>
      <c r="QIX160" s="468"/>
      <c r="QIY160" s="468"/>
      <c r="QIZ160" s="468"/>
      <c r="QJA160" s="468"/>
      <c r="QJB160" s="468"/>
      <c r="QJC160" s="468"/>
      <c r="QJD160" s="468"/>
      <c r="QJE160" s="468"/>
      <c r="QJF160" s="468"/>
      <c r="QJG160" s="468"/>
      <c r="QJH160" s="468"/>
      <c r="QJI160" s="468"/>
      <c r="QJJ160" s="468"/>
      <c r="QJK160" s="468"/>
      <c r="QJL160" s="468"/>
      <c r="QJM160" s="468"/>
      <c r="QJN160" s="468"/>
      <c r="QJO160" s="468"/>
      <c r="QJP160" s="468"/>
      <c r="QJQ160" s="468"/>
      <c r="QJR160" s="468"/>
      <c r="QJS160" s="468"/>
      <c r="QJT160" s="468"/>
      <c r="QJU160" s="468"/>
      <c r="QJV160" s="468"/>
      <c r="QJW160" s="468"/>
      <c r="QJX160" s="468"/>
      <c r="QJY160" s="468"/>
      <c r="QJZ160" s="468"/>
      <c r="QKA160" s="468"/>
      <c r="QKB160" s="468"/>
      <c r="QKC160" s="468"/>
      <c r="QKD160" s="468"/>
      <c r="QKE160" s="468"/>
      <c r="QKF160" s="468"/>
      <c r="QKG160" s="468"/>
      <c r="QKH160" s="468"/>
      <c r="QKI160" s="468"/>
      <c r="QKJ160" s="468"/>
      <c r="QKK160" s="468"/>
      <c r="QKL160" s="468"/>
      <c r="QKM160" s="468"/>
      <c r="QKN160" s="468"/>
      <c r="QKO160" s="468"/>
      <c r="QKP160" s="468"/>
      <c r="QKQ160" s="468"/>
      <c r="QKR160" s="468"/>
      <c r="QKS160" s="468"/>
      <c r="QKT160" s="468"/>
      <c r="QKU160" s="468"/>
      <c r="QKV160" s="468"/>
      <c r="QKW160" s="468"/>
      <c r="QKX160" s="468"/>
      <c r="QKY160" s="468"/>
      <c r="QKZ160" s="468"/>
      <c r="QLA160" s="468"/>
      <c r="QLB160" s="468"/>
      <c r="QLC160" s="468"/>
      <c r="QLD160" s="468"/>
      <c r="QLE160" s="468"/>
      <c r="QLF160" s="468"/>
      <c r="QLG160" s="468"/>
      <c r="QLH160" s="468"/>
      <c r="QLI160" s="468"/>
      <c r="QLJ160" s="468"/>
      <c r="QLK160" s="468"/>
      <c r="QLL160" s="468"/>
      <c r="QLM160" s="468"/>
      <c r="QLN160" s="468"/>
      <c r="QLO160" s="468"/>
      <c r="QLP160" s="468"/>
      <c r="QLQ160" s="468"/>
      <c r="QLR160" s="468"/>
      <c r="QLS160" s="468"/>
      <c r="QLT160" s="468"/>
      <c r="QLU160" s="468"/>
      <c r="QLV160" s="468"/>
      <c r="QLW160" s="468"/>
      <c r="QLX160" s="468"/>
      <c r="QLY160" s="468"/>
      <c r="QLZ160" s="468"/>
      <c r="QMA160" s="468"/>
      <c r="QMB160" s="468"/>
      <c r="QMC160" s="468"/>
      <c r="QMD160" s="468"/>
      <c r="QME160" s="468"/>
      <c r="QMF160" s="468"/>
      <c r="QMG160" s="468"/>
      <c r="QMH160" s="468"/>
      <c r="QMI160" s="468"/>
      <c r="QMJ160" s="468"/>
      <c r="QMK160" s="468"/>
      <c r="QML160" s="468"/>
      <c r="QMM160" s="468"/>
      <c r="QMN160" s="468"/>
      <c r="QMO160" s="468"/>
      <c r="QMP160" s="468"/>
      <c r="QMQ160" s="468"/>
      <c r="QMR160" s="468"/>
      <c r="QMS160" s="468"/>
      <c r="QMT160" s="468"/>
      <c r="QMU160" s="468"/>
      <c r="QMV160" s="468"/>
      <c r="QMW160" s="468"/>
      <c r="QMX160" s="468"/>
      <c r="QMY160" s="468"/>
      <c r="QMZ160" s="468"/>
      <c r="QNA160" s="468"/>
      <c r="QNB160" s="468"/>
      <c r="QNC160" s="468"/>
      <c r="QND160" s="468"/>
      <c r="QNE160" s="468"/>
      <c r="QNF160" s="468"/>
      <c r="QNG160" s="468"/>
      <c r="QNH160" s="468"/>
      <c r="QNI160" s="468"/>
      <c r="QNJ160" s="468"/>
      <c r="QNK160" s="468"/>
      <c r="QNL160" s="468"/>
      <c r="QNM160" s="468"/>
      <c r="QNN160" s="468"/>
      <c r="QNO160" s="468"/>
      <c r="QNP160" s="468"/>
      <c r="QNQ160" s="468"/>
      <c r="QNR160" s="468"/>
      <c r="QNS160" s="468"/>
      <c r="QNT160" s="468"/>
      <c r="QNU160" s="468"/>
      <c r="QNV160" s="468"/>
      <c r="QNW160" s="468"/>
      <c r="QNX160" s="468"/>
      <c r="QNY160" s="468"/>
      <c r="QNZ160" s="468"/>
      <c r="QOA160" s="468"/>
      <c r="QOB160" s="468"/>
      <c r="QOC160" s="468"/>
      <c r="QOD160" s="468"/>
      <c r="QOE160" s="468"/>
      <c r="QOF160" s="468"/>
      <c r="QOG160" s="468"/>
      <c r="QOH160" s="468"/>
      <c r="QOI160" s="468"/>
      <c r="QOJ160" s="468"/>
      <c r="QOK160" s="468"/>
      <c r="QOL160" s="468"/>
      <c r="QOM160" s="468"/>
      <c r="QON160" s="468"/>
      <c r="QOO160" s="468"/>
      <c r="QOP160" s="468"/>
      <c r="QOQ160" s="468"/>
      <c r="QOR160" s="468"/>
      <c r="QOS160" s="468"/>
      <c r="QOT160" s="468"/>
      <c r="QOU160" s="468"/>
      <c r="QOV160" s="468"/>
      <c r="QOW160" s="468"/>
      <c r="QOX160" s="468"/>
      <c r="QOY160" s="468"/>
      <c r="QOZ160" s="468"/>
      <c r="QPA160" s="468"/>
      <c r="QPB160" s="468"/>
      <c r="QPC160" s="468"/>
      <c r="QPD160" s="468"/>
      <c r="QPE160" s="468"/>
      <c r="QPF160" s="468"/>
      <c r="QPG160" s="468"/>
      <c r="QPH160" s="468"/>
      <c r="QPI160" s="468"/>
      <c r="QPJ160" s="468"/>
      <c r="QPK160" s="468"/>
      <c r="QPL160" s="468"/>
      <c r="QPM160" s="468"/>
      <c r="QPN160" s="468"/>
      <c r="QPO160" s="468"/>
      <c r="QPP160" s="468"/>
      <c r="QPQ160" s="468"/>
      <c r="QPR160" s="468"/>
      <c r="QPS160" s="468"/>
      <c r="QPT160" s="468"/>
      <c r="QPU160" s="468"/>
      <c r="QPV160" s="468"/>
      <c r="QPW160" s="468"/>
      <c r="QPX160" s="468"/>
      <c r="QPY160" s="468"/>
      <c r="QPZ160" s="468"/>
      <c r="QQA160" s="468"/>
      <c r="QQB160" s="468"/>
      <c r="QQC160" s="468"/>
      <c r="QQD160" s="468"/>
      <c r="QQE160" s="468"/>
      <c r="QQF160" s="468"/>
      <c r="QQG160" s="468"/>
      <c r="QQH160" s="468"/>
      <c r="QQI160" s="468"/>
      <c r="QQJ160" s="468"/>
      <c r="QQK160" s="468"/>
      <c r="QQL160" s="468"/>
      <c r="QQM160" s="468"/>
      <c r="QQN160" s="468"/>
      <c r="QQO160" s="468"/>
      <c r="QQP160" s="468"/>
      <c r="QQQ160" s="468"/>
      <c r="QQR160" s="468"/>
      <c r="QQS160" s="468"/>
      <c r="QQT160" s="468"/>
      <c r="QQU160" s="468"/>
      <c r="QQV160" s="468"/>
      <c r="QQW160" s="468"/>
      <c r="QQX160" s="468"/>
      <c r="QQY160" s="468"/>
      <c r="QQZ160" s="468"/>
      <c r="QRA160" s="468"/>
      <c r="QRB160" s="468"/>
      <c r="QRC160" s="468"/>
      <c r="QRD160" s="468"/>
      <c r="QRE160" s="468"/>
      <c r="QRF160" s="468"/>
      <c r="QRG160" s="468"/>
      <c r="QRH160" s="468"/>
      <c r="QRI160" s="468"/>
      <c r="QRJ160" s="468"/>
      <c r="QRK160" s="468"/>
      <c r="QRL160" s="468"/>
      <c r="QRM160" s="468"/>
      <c r="QRN160" s="468"/>
      <c r="QRO160" s="468"/>
      <c r="QRP160" s="468"/>
      <c r="QRQ160" s="468"/>
      <c r="QRR160" s="468"/>
      <c r="QRS160" s="468"/>
      <c r="QRT160" s="468"/>
      <c r="QRU160" s="468"/>
      <c r="QRV160" s="468"/>
      <c r="QRW160" s="468"/>
      <c r="QRX160" s="468"/>
      <c r="QRY160" s="468"/>
      <c r="QRZ160" s="468"/>
      <c r="QSA160" s="468"/>
      <c r="QSB160" s="468"/>
      <c r="QSC160" s="468"/>
      <c r="QSD160" s="468"/>
      <c r="QSE160" s="468"/>
      <c r="QSF160" s="468"/>
      <c r="QSG160" s="468"/>
      <c r="QSH160" s="468"/>
      <c r="QSI160" s="468"/>
      <c r="QSJ160" s="468"/>
      <c r="QSK160" s="468"/>
      <c r="QSL160" s="468"/>
      <c r="QSM160" s="468"/>
      <c r="QSN160" s="468"/>
      <c r="QSO160" s="468"/>
      <c r="QSP160" s="468"/>
      <c r="QSQ160" s="468"/>
      <c r="QSR160" s="468"/>
      <c r="QSS160" s="468"/>
      <c r="QST160" s="468"/>
      <c r="QSU160" s="468"/>
      <c r="QSV160" s="468"/>
      <c r="QSW160" s="468"/>
      <c r="QSX160" s="468"/>
      <c r="QSY160" s="468"/>
      <c r="QSZ160" s="468"/>
      <c r="QTA160" s="468"/>
      <c r="QTB160" s="468"/>
      <c r="QTC160" s="468"/>
      <c r="QTD160" s="468"/>
      <c r="QTE160" s="468"/>
      <c r="QTF160" s="468"/>
      <c r="QTG160" s="468"/>
      <c r="QTH160" s="468"/>
      <c r="QTI160" s="468"/>
      <c r="QTJ160" s="468"/>
      <c r="QTK160" s="468"/>
      <c r="QTL160" s="468"/>
      <c r="QTM160" s="468"/>
      <c r="QTN160" s="468"/>
      <c r="QTO160" s="468"/>
      <c r="QTP160" s="468"/>
      <c r="QTQ160" s="468"/>
      <c r="QTR160" s="468"/>
      <c r="QTS160" s="468"/>
      <c r="QTT160" s="468"/>
      <c r="QTU160" s="468"/>
      <c r="QTV160" s="468"/>
      <c r="QTW160" s="468"/>
      <c r="QTX160" s="468"/>
      <c r="QTY160" s="468"/>
      <c r="QTZ160" s="468"/>
      <c r="QUA160" s="468"/>
      <c r="QUB160" s="468"/>
      <c r="QUC160" s="468"/>
      <c r="QUD160" s="468"/>
      <c r="QUE160" s="468"/>
      <c r="QUF160" s="468"/>
      <c r="QUG160" s="468"/>
      <c r="QUH160" s="468"/>
      <c r="QUI160" s="468"/>
      <c r="QUJ160" s="468"/>
      <c r="QUK160" s="468"/>
      <c r="QUL160" s="468"/>
      <c r="QUM160" s="468"/>
      <c r="QUN160" s="468"/>
      <c r="QUO160" s="468"/>
      <c r="QUP160" s="468"/>
      <c r="QUQ160" s="468"/>
      <c r="QUR160" s="468"/>
      <c r="QUS160" s="468"/>
      <c r="QUT160" s="468"/>
      <c r="QUU160" s="468"/>
      <c r="QUV160" s="468"/>
      <c r="QUW160" s="468"/>
      <c r="QUX160" s="468"/>
      <c r="QUY160" s="468"/>
      <c r="QUZ160" s="468"/>
      <c r="QVA160" s="468"/>
      <c r="QVB160" s="468"/>
      <c r="QVC160" s="468"/>
      <c r="QVD160" s="468"/>
      <c r="QVE160" s="468"/>
      <c r="QVF160" s="468"/>
      <c r="QVG160" s="468"/>
      <c r="QVH160" s="468"/>
      <c r="QVI160" s="468"/>
      <c r="QVJ160" s="468"/>
      <c r="QVK160" s="468"/>
      <c r="QVL160" s="468"/>
      <c r="QVM160" s="468"/>
      <c r="QVN160" s="468"/>
      <c r="QVO160" s="468"/>
      <c r="QVP160" s="468"/>
      <c r="QVQ160" s="468"/>
      <c r="QVR160" s="468"/>
      <c r="QVS160" s="468"/>
      <c r="QVT160" s="468"/>
      <c r="QVU160" s="468"/>
      <c r="QVV160" s="468"/>
      <c r="QVW160" s="468"/>
      <c r="QVX160" s="468"/>
      <c r="QVY160" s="468"/>
      <c r="QVZ160" s="468"/>
      <c r="QWA160" s="468"/>
      <c r="QWB160" s="468"/>
      <c r="QWC160" s="468"/>
      <c r="QWD160" s="468"/>
      <c r="QWE160" s="468"/>
      <c r="QWF160" s="468"/>
      <c r="QWG160" s="468"/>
      <c r="QWH160" s="468"/>
      <c r="QWI160" s="468"/>
      <c r="QWJ160" s="468"/>
      <c r="QWK160" s="468"/>
      <c r="QWL160" s="468"/>
      <c r="QWM160" s="468"/>
      <c r="QWN160" s="468"/>
      <c r="QWO160" s="468"/>
      <c r="QWP160" s="468"/>
      <c r="QWQ160" s="468"/>
      <c r="QWR160" s="468"/>
      <c r="QWS160" s="468"/>
      <c r="QWT160" s="468"/>
      <c r="QWU160" s="468"/>
      <c r="QWV160" s="468"/>
      <c r="QWW160" s="468"/>
      <c r="QWX160" s="468"/>
      <c r="QWY160" s="468"/>
      <c r="QWZ160" s="468"/>
      <c r="QXA160" s="468"/>
      <c r="QXB160" s="468"/>
      <c r="QXC160" s="468"/>
      <c r="QXD160" s="468"/>
      <c r="QXE160" s="468"/>
      <c r="QXF160" s="468"/>
      <c r="QXG160" s="468"/>
      <c r="QXH160" s="468"/>
      <c r="QXI160" s="468"/>
      <c r="QXJ160" s="468"/>
      <c r="QXK160" s="468"/>
      <c r="QXL160" s="468"/>
      <c r="QXM160" s="468"/>
      <c r="QXN160" s="468"/>
      <c r="QXO160" s="468"/>
      <c r="QXP160" s="468"/>
      <c r="QXQ160" s="468"/>
      <c r="QXR160" s="468"/>
      <c r="QXS160" s="468"/>
      <c r="QXT160" s="468"/>
      <c r="QXU160" s="468"/>
      <c r="QXV160" s="468"/>
      <c r="QXW160" s="468"/>
      <c r="QXX160" s="468"/>
      <c r="QXY160" s="468"/>
      <c r="QXZ160" s="468"/>
      <c r="QYA160" s="468"/>
      <c r="QYB160" s="468"/>
      <c r="QYC160" s="468"/>
      <c r="QYD160" s="468"/>
      <c r="QYE160" s="468"/>
      <c r="QYF160" s="468"/>
      <c r="QYG160" s="468"/>
      <c r="QYH160" s="468"/>
      <c r="QYI160" s="468"/>
      <c r="QYJ160" s="468"/>
      <c r="QYK160" s="468"/>
      <c r="QYL160" s="468"/>
      <c r="QYM160" s="468"/>
      <c r="QYN160" s="468"/>
      <c r="QYO160" s="468"/>
      <c r="QYP160" s="468"/>
      <c r="QYQ160" s="468"/>
      <c r="QYR160" s="468"/>
      <c r="QYS160" s="468"/>
      <c r="QYT160" s="468"/>
      <c r="QYU160" s="468"/>
      <c r="QYV160" s="468"/>
      <c r="QYW160" s="468"/>
      <c r="QYX160" s="468"/>
      <c r="QYY160" s="468"/>
      <c r="QYZ160" s="468"/>
      <c r="QZA160" s="468"/>
      <c r="QZB160" s="468"/>
      <c r="QZC160" s="468"/>
      <c r="QZD160" s="468"/>
      <c r="QZE160" s="468"/>
      <c r="QZF160" s="468"/>
      <c r="QZG160" s="468"/>
      <c r="QZH160" s="468"/>
      <c r="QZI160" s="468"/>
      <c r="QZJ160" s="468"/>
      <c r="QZK160" s="468"/>
      <c r="QZL160" s="468"/>
      <c r="QZM160" s="468"/>
      <c r="QZN160" s="468"/>
      <c r="QZO160" s="468"/>
      <c r="QZP160" s="468"/>
      <c r="QZQ160" s="468"/>
      <c r="QZR160" s="468"/>
      <c r="QZS160" s="468"/>
      <c r="QZT160" s="468"/>
      <c r="QZU160" s="468"/>
      <c r="QZV160" s="468"/>
      <c r="QZW160" s="468"/>
      <c r="QZX160" s="468"/>
      <c r="QZY160" s="468"/>
      <c r="QZZ160" s="468"/>
      <c r="RAA160" s="468"/>
      <c r="RAB160" s="468"/>
      <c r="RAC160" s="468"/>
      <c r="RAD160" s="468"/>
      <c r="RAE160" s="468"/>
      <c r="RAF160" s="468"/>
      <c r="RAG160" s="468"/>
      <c r="RAH160" s="468"/>
      <c r="RAI160" s="468"/>
      <c r="RAJ160" s="468"/>
      <c r="RAK160" s="468"/>
      <c r="RAL160" s="468"/>
      <c r="RAM160" s="468"/>
      <c r="RAN160" s="468"/>
      <c r="RAO160" s="468"/>
      <c r="RAP160" s="468"/>
      <c r="RAQ160" s="468"/>
      <c r="RAR160" s="468"/>
      <c r="RAS160" s="468"/>
      <c r="RAT160" s="468"/>
      <c r="RAU160" s="468"/>
      <c r="RAV160" s="468"/>
      <c r="RAW160" s="468"/>
      <c r="RAX160" s="468"/>
      <c r="RAY160" s="468"/>
      <c r="RAZ160" s="468"/>
      <c r="RBA160" s="468"/>
      <c r="RBB160" s="468"/>
      <c r="RBC160" s="468"/>
      <c r="RBD160" s="468"/>
      <c r="RBE160" s="468"/>
      <c r="RBF160" s="468"/>
      <c r="RBG160" s="468"/>
      <c r="RBH160" s="468"/>
      <c r="RBI160" s="468"/>
      <c r="RBJ160" s="468"/>
      <c r="RBK160" s="468"/>
      <c r="RBL160" s="468"/>
      <c r="RBM160" s="468"/>
      <c r="RBN160" s="468"/>
      <c r="RBO160" s="468"/>
      <c r="RBP160" s="468"/>
      <c r="RBQ160" s="468"/>
      <c r="RBR160" s="468"/>
      <c r="RBS160" s="468"/>
      <c r="RBT160" s="468"/>
      <c r="RBU160" s="468"/>
      <c r="RBV160" s="468"/>
      <c r="RBW160" s="468"/>
      <c r="RBX160" s="468"/>
      <c r="RBY160" s="468"/>
      <c r="RBZ160" s="468"/>
      <c r="RCA160" s="468"/>
      <c r="RCB160" s="468"/>
      <c r="RCC160" s="468"/>
      <c r="RCD160" s="468"/>
      <c r="RCE160" s="468"/>
      <c r="RCF160" s="468"/>
      <c r="RCG160" s="468"/>
      <c r="RCH160" s="468"/>
      <c r="RCI160" s="468"/>
      <c r="RCJ160" s="468"/>
      <c r="RCK160" s="468"/>
      <c r="RCL160" s="468"/>
      <c r="RCM160" s="468"/>
      <c r="RCN160" s="468"/>
      <c r="RCO160" s="468"/>
      <c r="RCP160" s="468"/>
      <c r="RCQ160" s="468"/>
      <c r="RCR160" s="468"/>
      <c r="RCS160" s="468"/>
      <c r="RCT160" s="468"/>
      <c r="RCU160" s="468"/>
      <c r="RCV160" s="468"/>
      <c r="RCW160" s="468"/>
      <c r="RCX160" s="468"/>
      <c r="RCY160" s="468"/>
      <c r="RCZ160" s="468"/>
      <c r="RDA160" s="468"/>
      <c r="RDB160" s="468"/>
      <c r="RDC160" s="468"/>
      <c r="RDD160" s="468"/>
      <c r="RDE160" s="468"/>
      <c r="RDF160" s="468"/>
      <c r="RDG160" s="468"/>
      <c r="RDH160" s="468"/>
      <c r="RDI160" s="468"/>
      <c r="RDJ160" s="468"/>
      <c r="RDK160" s="468"/>
      <c r="RDL160" s="468"/>
      <c r="RDM160" s="468"/>
      <c r="RDN160" s="468"/>
      <c r="RDO160" s="468"/>
      <c r="RDP160" s="468"/>
      <c r="RDQ160" s="468"/>
      <c r="RDR160" s="468"/>
      <c r="RDS160" s="468"/>
      <c r="RDT160" s="468"/>
      <c r="RDU160" s="468"/>
      <c r="RDV160" s="468"/>
      <c r="RDW160" s="468"/>
      <c r="RDX160" s="468"/>
      <c r="RDY160" s="468"/>
      <c r="RDZ160" s="468"/>
      <c r="REA160" s="468"/>
      <c r="REB160" s="468"/>
      <c r="REC160" s="468"/>
      <c r="RED160" s="468"/>
      <c r="REE160" s="468"/>
      <c r="REF160" s="468"/>
      <c r="REG160" s="468"/>
      <c r="REH160" s="468"/>
      <c r="REI160" s="468"/>
      <c r="REJ160" s="468"/>
      <c r="REK160" s="468"/>
      <c r="REL160" s="468"/>
      <c r="REM160" s="468"/>
      <c r="REN160" s="468"/>
      <c r="REO160" s="468"/>
      <c r="REP160" s="468"/>
      <c r="REQ160" s="468"/>
      <c r="RER160" s="468"/>
      <c r="RES160" s="468"/>
      <c r="RET160" s="468"/>
      <c r="REU160" s="468"/>
      <c r="REV160" s="468"/>
      <c r="REW160" s="468"/>
      <c r="REX160" s="468"/>
      <c r="REY160" s="468"/>
      <c r="REZ160" s="468"/>
      <c r="RFA160" s="468"/>
      <c r="RFB160" s="468"/>
      <c r="RFC160" s="468"/>
      <c r="RFD160" s="468"/>
      <c r="RFE160" s="468"/>
      <c r="RFF160" s="468"/>
      <c r="RFG160" s="468"/>
      <c r="RFH160" s="468"/>
      <c r="RFI160" s="468"/>
      <c r="RFJ160" s="468"/>
      <c r="RFK160" s="468"/>
      <c r="RFL160" s="468"/>
      <c r="RFM160" s="468"/>
      <c r="RFN160" s="468"/>
      <c r="RFO160" s="468"/>
      <c r="RFP160" s="468"/>
      <c r="RFQ160" s="468"/>
      <c r="RFR160" s="468"/>
      <c r="RFS160" s="468"/>
      <c r="RFT160" s="468"/>
      <c r="RFU160" s="468"/>
      <c r="RFV160" s="468"/>
      <c r="RFW160" s="468"/>
      <c r="RFX160" s="468"/>
      <c r="RFY160" s="468"/>
      <c r="RFZ160" s="468"/>
      <c r="RGA160" s="468"/>
      <c r="RGB160" s="468"/>
      <c r="RGC160" s="468"/>
      <c r="RGD160" s="468"/>
      <c r="RGE160" s="468"/>
      <c r="RGF160" s="468"/>
      <c r="RGG160" s="468"/>
      <c r="RGH160" s="468"/>
      <c r="RGI160" s="468"/>
      <c r="RGJ160" s="468"/>
      <c r="RGK160" s="468"/>
      <c r="RGL160" s="468"/>
      <c r="RGM160" s="468"/>
      <c r="RGN160" s="468"/>
      <c r="RGO160" s="468"/>
      <c r="RGP160" s="468"/>
      <c r="RGQ160" s="468"/>
      <c r="RGR160" s="468"/>
      <c r="RGS160" s="468"/>
      <c r="RGT160" s="468"/>
      <c r="RGU160" s="468"/>
      <c r="RGV160" s="468"/>
      <c r="RGW160" s="468"/>
      <c r="RGX160" s="468"/>
      <c r="RGY160" s="468"/>
      <c r="RGZ160" s="468"/>
      <c r="RHA160" s="468"/>
      <c r="RHB160" s="468"/>
      <c r="RHC160" s="468"/>
      <c r="RHD160" s="468"/>
      <c r="RHE160" s="468"/>
      <c r="RHF160" s="468"/>
      <c r="RHG160" s="468"/>
      <c r="RHH160" s="468"/>
      <c r="RHI160" s="468"/>
      <c r="RHJ160" s="468"/>
      <c r="RHK160" s="468"/>
      <c r="RHL160" s="468"/>
      <c r="RHM160" s="468"/>
      <c r="RHN160" s="468"/>
      <c r="RHO160" s="468"/>
      <c r="RHP160" s="468"/>
      <c r="RHQ160" s="468"/>
      <c r="RHR160" s="468"/>
      <c r="RHS160" s="468"/>
      <c r="RHT160" s="468"/>
      <c r="RHU160" s="468"/>
      <c r="RHV160" s="468"/>
      <c r="RHW160" s="468"/>
      <c r="RHX160" s="468"/>
      <c r="RHY160" s="468"/>
      <c r="RHZ160" s="468"/>
      <c r="RIA160" s="468"/>
      <c r="RIB160" s="468"/>
      <c r="RIC160" s="468"/>
      <c r="RID160" s="468"/>
      <c r="RIE160" s="468"/>
      <c r="RIF160" s="468"/>
      <c r="RIG160" s="468"/>
      <c r="RIH160" s="468"/>
      <c r="RII160" s="468"/>
      <c r="RIJ160" s="468"/>
      <c r="RIK160" s="468"/>
      <c r="RIL160" s="468"/>
      <c r="RIM160" s="468"/>
      <c r="RIN160" s="468"/>
      <c r="RIO160" s="468"/>
      <c r="RIP160" s="468"/>
      <c r="RIQ160" s="468"/>
      <c r="RIR160" s="468"/>
      <c r="RIS160" s="468"/>
      <c r="RIT160" s="468"/>
      <c r="RIU160" s="468"/>
      <c r="RIV160" s="468"/>
      <c r="RIW160" s="468"/>
      <c r="RIX160" s="468"/>
      <c r="RIY160" s="468"/>
      <c r="RIZ160" s="468"/>
      <c r="RJA160" s="468"/>
      <c r="RJB160" s="468"/>
      <c r="RJC160" s="468"/>
      <c r="RJD160" s="468"/>
      <c r="RJE160" s="468"/>
      <c r="RJF160" s="468"/>
      <c r="RJG160" s="468"/>
      <c r="RJH160" s="468"/>
      <c r="RJI160" s="468"/>
      <c r="RJJ160" s="468"/>
      <c r="RJK160" s="468"/>
      <c r="RJL160" s="468"/>
      <c r="RJM160" s="468"/>
      <c r="RJN160" s="468"/>
      <c r="RJO160" s="468"/>
      <c r="RJP160" s="468"/>
      <c r="RJQ160" s="468"/>
      <c r="RJR160" s="468"/>
      <c r="RJS160" s="468"/>
      <c r="RJT160" s="468"/>
      <c r="RJU160" s="468"/>
      <c r="RJV160" s="468"/>
      <c r="RJW160" s="468"/>
      <c r="RJX160" s="468"/>
      <c r="RJY160" s="468"/>
      <c r="RJZ160" s="468"/>
      <c r="RKA160" s="468"/>
      <c r="RKB160" s="468"/>
      <c r="RKC160" s="468"/>
      <c r="RKD160" s="468"/>
      <c r="RKE160" s="468"/>
      <c r="RKF160" s="468"/>
      <c r="RKG160" s="468"/>
      <c r="RKH160" s="468"/>
      <c r="RKI160" s="468"/>
      <c r="RKJ160" s="468"/>
      <c r="RKK160" s="468"/>
      <c r="RKL160" s="468"/>
      <c r="RKM160" s="468"/>
      <c r="RKN160" s="468"/>
      <c r="RKO160" s="468"/>
      <c r="RKP160" s="468"/>
      <c r="RKQ160" s="468"/>
      <c r="RKR160" s="468"/>
      <c r="RKS160" s="468"/>
      <c r="RKT160" s="468"/>
      <c r="RKU160" s="468"/>
      <c r="RKV160" s="468"/>
      <c r="RKW160" s="468"/>
      <c r="RKX160" s="468"/>
      <c r="RKY160" s="468"/>
      <c r="RKZ160" s="468"/>
      <c r="RLA160" s="468"/>
      <c r="RLB160" s="468"/>
      <c r="RLC160" s="468"/>
      <c r="RLD160" s="468"/>
      <c r="RLE160" s="468"/>
      <c r="RLF160" s="468"/>
      <c r="RLG160" s="468"/>
      <c r="RLH160" s="468"/>
      <c r="RLI160" s="468"/>
      <c r="RLJ160" s="468"/>
      <c r="RLK160" s="468"/>
      <c r="RLL160" s="468"/>
      <c r="RLM160" s="468"/>
      <c r="RLN160" s="468"/>
      <c r="RLO160" s="468"/>
      <c r="RLP160" s="468"/>
      <c r="RLQ160" s="468"/>
      <c r="RLR160" s="468"/>
      <c r="RLS160" s="468"/>
      <c r="RLT160" s="468"/>
      <c r="RLU160" s="468"/>
      <c r="RLV160" s="468"/>
      <c r="RLW160" s="468"/>
      <c r="RLX160" s="468"/>
      <c r="RLY160" s="468"/>
      <c r="RLZ160" s="468"/>
      <c r="RMA160" s="468"/>
      <c r="RMB160" s="468"/>
      <c r="RMC160" s="468"/>
      <c r="RMD160" s="468"/>
      <c r="RME160" s="468"/>
      <c r="RMF160" s="468"/>
      <c r="RMG160" s="468"/>
      <c r="RMH160" s="468"/>
      <c r="RMI160" s="468"/>
      <c r="RMJ160" s="468"/>
      <c r="RMK160" s="468"/>
      <c r="RML160" s="468"/>
      <c r="RMM160" s="468"/>
      <c r="RMN160" s="468"/>
      <c r="RMO160" s="468"/>
      <c r="RMP160" s="468"/>
      <c r="RMQ160" s="468"/>
      <c r="RMR160" s="468"/>
      <c r="RMS160" s="468"/>
      <c r="RMT160" s="468"/>
      <c r="RMU160" s="468"/>
      <c r="RMV160" s="468"/>
      <c r="RMW160" s="468"/>
      <c r="RMX160" s="468"/>
      <c r="RMY160" s="468"/>
      <c r="RMZ160" s="468"/>
      <c r="RNA160" s="468"/>
      <c r="RNB160" s="468"/>
      <c r="RNC160" s="468"/>
      <c r="RND160" s="468"/>
      <c r="RNE160" s="468"/>
      <c r="RNF160" s="468"/>
      <c r="RNG160" s="468"/>
      <c r="RNH160" s="468"/>
      <c r="RNI160" s="468"/>
      <c r="RNJ160" s="468"/>
      <c r="RNK160" s="468"/>
      <c r="RNL160" s="468"/>
      <c r="RNM160" s="468"/>
      <c r="RNN160" s="468"/>
      <c r="RNO160" s="468"/>
      <c r="RNP160" s="468"/>
      <c r="RNQ160" s="468"/>
      <c r="RNR160" s="468"/>
      <c r="RNS160" s="468"/>
      <c r="RNT160" s="468"/>
      <c r="RNU160" s="468"/>
      <c r="RNV160" s="468"/>
      <c r="RNW160" s="468"/>
      <c r="RNX160" s="468"/>
      <c r="RNY160" s="468"/>
      <c r="RNZ160" s="468"/>
      <c r="ROA160" s="468"/>
      <c r="ROB160" s="468"/>
      <c r="ROC160" s="468"/>
      <c r="ROD160" s="468"/>
      <c r="ROE160" s="468"/>
      <c r="ROF160" s="468"/>
      <c r="ROG160" s="468"/>
      <c r="ROH160" s="468"/>
      <c r="ROI160" s="468"/>
      <c r="ROJ160" s="468"/>
      <c r="ROK160" s="468"/>
      <c r="ROL160" s="468"/>
      <c r="ROM160" s="468"/>
      <c r="RON160" s="468"/>
      <c r="ROO160" s="468"/>
      <c r="ROP160" s="468"/>
      <c r="ROQ160" s="468"/>
      <c r="ROR160" s="468"/>
      <c r="ROS160" s="468"/>
      <c r="ROT160" s="468"/>
      <c r="ROU160" s="468"/>
      <c r="ROV160" s="468"/>
      <c r="ROW160" s="468"/>
      <c r="ROX160" s="468"/>
      <c r="ROY160" s="468"/>
      <c r="ROZ160" s="468"/>
      <c r="RPA160" s="468"/>
      <c r="RPB160" s="468"/>
      <c r="RPC160" s="468"/>
      <c r="RPD160" s="468"/>
      <c r="RPE160" s="468"/>
      <c r="RPF160" s="468"/>
      <c r="RPG160" s="468"/>
      <c r="RPH160" s="468"/>
      <c r="RPI160" s="468"/>
      <c r="RPJ160" s="468"/>
      <c r="RPK160" s="468"/>
      <c r="RPL160" s="468"/>
      <c r="RPM160" s="468"/>
      <c r="RPN160" s="468"/>
      <c r="RPO160" s="468"/>
      <c r="RPP160" s="468"/>
      <c r="RPQ160" s="468"/>
      <c r="RPR160" s="468"/>
      <c r="RPS160" s="468"/>
      <c r="RPT160" s="468"/>
      <c r="RPU160" s="468"/>
      <c r="RPV160" s="468"/>
      <c r="RPW160" s="468"/>
      <c r="RPX160" s="468"/>
      <c r="RPY160" s="468"/>
      <c r="RPZ160" s="468"/>
      <c r="RQA160" s="468"/>
      <c r="RQB160" s="468"/>
      <c r="RQC160" s="468"/>
      <c r="RQD160" s="468"/>
      <c r="RQE160" s="468"/>
      <c r="RQF160" s="468"/>
      <c r="RQG160" s="468"/>
      <c r="RQH160" s="468"/>
      <c r="RQI160" s="468"/>
      <c r="RQJ160" s="468"/>
      <c r="RQK160" s="468"/>
      <c r="RQL160" s="468"/>
      <c r="RQM160" s="468"/>
      <c r="RQN160" s="468"/>
      <c r="RQO160" s="468"/>
      <c r="RQP160" s="468"/>
      <c r="RQQ160" s="468"/>
      <c r="RQR160" s="468"/>
      <c r="RQS160" s="468"/>
      <c r="RQT160" s="468"/>
      <c r="RQU160" s="468"/>
      <c r="RQV160" s="468"/>
      <c r="RQW160" s="468"/>
      <c r="RQX160" s="468"/>
      <c r="RQY160" s="468"/>
      <c r="RQZ160" s="468"/>
      <c r="RRA160" s="468"/>
      <c r="RRB160" s="468"/>
      <c r="RRC160" s="468"/>
      <c r="RRD160" s="468"/>
      <c r="RRE160" s="468"/>
      <c r="RRF160" s="468"/>
      <c r="RRG160" s="468"/>
      <c r="RRH160" s="468"/>
      <c r="RRI160" s="468"/>
      <c r="RRJ160" s="468"/>
      <c r="RRK160" s="468"/>
      <c r="RRL160" s="468"/>
      <c r="RRM160" s="468"/>
      <c r="RRN160" s="468"/>
      <c r="RRO160" s="468"/>
      <c r="RRP160" s="468"/>
      <c r="RRQ160" s="468"/>
      <c r="RRR160" s="468"/>
      <c r="RRS160" s="468"/>
      <c r="RRT160" s="468"/>
      <c r="RRU160" s="468"/>
      <c r="RRV160" s="468"/>
      <c r="RRW160" s="468"/>
      <c r="RRX160" s="468"/>
      <c r="RRY160" s="468"/>
      <c r="RRZ160" s="468"/>
      <c r="RSA160" s="468"/>
      <c r="RSB160" s="468"/>
      <c r="RSC160" s="468"/>
      <c r="RSD160" s="468"/>
      <c r="RSE160" s="468"/>
      <c r="RSF160" s="468"/>
      <c r="RSG160" s="468"/>
      <c r="RSH160" s="468"/>
      <c r="RSI160" s="468"/>
      <c r="RSJ160" s="468"/>
      <c r="RSK160" s="468"/>
      <c r="RSL160" s="468"/>
      <c r="RSM160" s="468"/>
      <c r="RSN160" s="468"/>
      <c r="RSO160" s="468"/>
      <c r="RSP160" s="468"/>
      <c r="RSQ160" s="468"/>
      <c r="RSR160" s="468"/>
      <c r="RSS160" s="468"/>
      <c r="RST160" s="468"/>
      <c r="RSU160" s="468"/>
      <c r="RSV160" s="468"/>
      <c r="RSW160" s="468"/>
      <c r="RSX160" s="468"/>
      <c r="RSY160" s="468"/>
      <c r="RSZ160" s="468"/>
      <c r="RTA160" s="468"/>
      <c r="RTB160" s="468"/>
      <c r="RTC160" s="468"/>
      <c r="RTD160" s="468"/>
      <c r="RTE160" s="468"/>
      <c r="RTF160" s="468"/>
      <c r="RTG160" s="468"/>
      <c r="RTH160" s="468"/>
      <c r="RTI160" s="468"/>
      <c r="RTJ160" s="468"/>
      <c r="RTK160" s="468"/>
      <c r="RTL160" s="468"/>
      <c r="RTM160" s="468"/>
      <c r="RTN160" s="468"/>
      <c r="RTO160" s="468"/>
      <c r="RTP160" s="468"/>
      <c r="RTQ160" s="468"/>
      <c r="RTR160" s="468"/>
      <c r="RTS160" s="468"/>
      <c r="RTT160" s="468"/>
      <c r="RTU160" s="468"/>
      <c r="RTV160" s="468"/>
      <c r="RTW160" s="468"/>
      <c r="RTX160" s="468"/>
      <c r="RTY160" s="468"/>
      <c r="RTZ160" s="468"/>
      <c r="RUA160" s="468"/>
      <c r="RUB160" s="468"/>
      <c r="RUC160" s="468"/>
      <c r="RUD160" s="468"/>
      <c r="RUE160" s="468"/>
      <c r="RUF160" s="468"/>
      <c r="RUG160" s="468"/>
      <c r="RUH160" s="468"/>
      <c r="RUI160" s="468"/>
      <c r="RUJ160" s="468"/>
      <c r="RUK160" s="468"/>
      <c r="RUL160" s="468"/>
      <c r="RUM160" s="468"/>
      <c r="RUN160" s="468"/>
      <c r="RUO160" s="468"/>
      <c r="RUP160" s="468"/>
      <c r="RUQ160" s="468"/>
      <c r="RUR160" s="468"/>
      <c r="RUS160" s="468"/>
      <c r="RUT160" s="468"/>
      <c r="RUU160" s="468"/>
      <c r="RUV160" s="468"/>
      <c r="RUW160" s="468"/>
      <c r="RUX160" s="468"/>
      <c r="RUY160" s="468"/>
      <c r="RUZ160" s="468"/>
      <c r="RVA160" s="468"/>
      <c r="RVB160" s="468"/>
      <c r="RVC160" s="468"/>
      <c r="RVD160" s="468"/>
      <c r="RVE160" s="468"/>
      <c r="RVF160" s="468"/>
      <c r="RVG160" s="468"/>
      <c r="RVH160" s="468"/>
      <c r="RVI160" s="468"/>
      <c r="RVJ160" s="468"/>
      <c r="RVK160" s="468"/>
      <c r="RVL160" s="468"/>
      <c r="RVM160" s="468"/>
      <c r="RVN160" s="468"/>
      <c r="RVO160" s="468"/>
      <c r="RVP160" s="468"/>
      <c r="RVQ160" s="468"/>
      <c r="RVR160" s="468"/>
      <c r="RVS160" s="468"/>
      <c r="RVT160" s="468"/>
      <c r="RVU160" s="468"/>
      <c r="RVV160" s="468"/>
      <c r="RVW160" s="468"/>
      <c r="RVX160" s="468"/>
      <c r="RVY160" s="468"/>
      <c r="RVZ160" s="468"/>
      <c r="RWA160" s="468"/>
      <c r="RWB160" s="468"/>
      <c r="RWC160" s="468"/>
      <c r="RWD160" s="468"/>
      <c r="RWE160" s="468"/>
      <c r="RWF160" s="468"/>
      <c r="RWG160" s="468"/>
      <c r="RWH160" s="468"/>
      <c r="RWI160" s="468"/>
      <c r="RWJ160" s="468"/>
      <c r="RWK160" s="468"/>
      <c r="RWL160" s="468"/>
      <c r="RWM160" s="468"/>
      <c r="RWN160" s="468"/>
      <c r="RWO160" s="468"/>
      <c r="RWP160" s="468"/>
      <c r="RWQ160" s="468"/>
      <c r="RWR160" s="468"/>
      <c r="RWS160" s="468"/>
      <c r="RWT160" s="468"/>
      <c r="RWU160" s="468"/>
      <c r="RWV160" s="468"/>
      <c r="RWW160" s="468"/>
      <c r="RWX160" s="468"/>
      <c r="RWY160" s="468"/>
      <c r="RWZ160" s="468"/>
      <c r="RXA160" s="468"/>
      <c r="RXB160" s="468"/>
      <c r="RXC160" s="468"/>
      <c r="RXD160" s="468"/>
      <c r="RXE160" s="468"/>
      <c r="RXF160" s="468"/>
      <c r="RXG160" s="468"/>
      <c r="RXH160" s="468"/>
      <c r="RXI160" s="468"/>
      <c r="RXJ160" s="468"/>
      <c r="RXK160" s="468"/>
      <c r="RXL160" s="468"/>
      <c r="RXM160" s="468"/>
      <c r="RXN160" s="468"/>
      <c r="RXO160" s="468"/>
      <c r="RXP160" s="468"/>
      <c r="RXQ160" s="468"/>
      <c r="RXR160" s="468"/>
      <c r="RXS160" s="468"/>
      <c r="RXT160" s="468"/>
      <c r="RXU160" s="468"/>
      <c r="RXV160" s="468"/>
      <c r="RXW160" s="468"/>
      <c r="RXX160" s="468"/>
      <c r="RXY160" s="468"/>
      <c r="RXZ160" s="468"/>
      <c r="RYA160" s="468"/>
      <c r="RYB160" s="468"/>
      <c r="RYC160" s="468"/>
      <c r="RYD160" s="468"/>
      <c r="RYE160" s="468"/>
      <c r="RYF160" s="468"/>
      <c r="RYG160" s="468"/>
      <c r="RYH160" s="468"/>
      <c r="RYI160" s="468"/>
      <c r="RYJ160" s="468"/>
      <c r="RYK160" s="468"/>
      <c r="RYL160" s="468"/>
      <c r="RYM160" s="468"/>
      <c r="RYN160" s="468"/>
      <c r="RYO160" s="468"/>
      <c r="RYP160" s="468"/>
      <c r="RYQ160" s="468"/>
      <c r="RYR160" s="468"/>
      <c r="RYS160" s="468"/>
      <c r="RYT160" s="468"/>
      <c r="RYU160" s="468"/>
      <c r="RYV160" s="468"/>
      <c r="RYW160" s="468"/>
      <c r="RYX160" s="468"/>
      <c r="RYY160" s="468"/>
      <c r="RYZ160" s="468"/>
      <c r="RZA160" s="468"/>
      <c r="RZB160" s="468"/>
      <c r="RZC160" s="468"/>
      <c r="RZD160" s="468"/>
      <c r="RZE160" s="468"/>
      <c r="RZF160" s="468"/>
      <c r="RZG160" s="468"/>
      <c r="RZH160" s="468"/>
      <c r="RZI160" s="468"/>
      <c r="RZJ160" s="468"/>
      <c r="RZK160" s="468"/>
      <c r="RZL160" s="468"/>
      <c r="RZM160" s="468"/>
      <c r="RZN160" s="468"/>
      <c r="RZO160" s="468"/>
      <c r="RZP160" s="468"/>
      <c r="RZQ160" s="468"/>
      <c r="RZR160" s="468"/>
      <c r="RZS160" s="468"/>
      <c r="RZT160" s="468"/>
      <c r="RZU160" s="468"/>
      <c r="RZV160" s="468"/>
      <c r="RZW160" s="468"/>
      <c r="RZX160" s="468"/>
      <c r="RZY160" s="468"/>
      <c r="RZZ160" s="468"/>
      <c r="SAA160" s="468"/>
      <c r="SAB160" s="468"/>
      <c r="SAC160" s="468"/>
      <c r="SAD160" s="468"/>
      <c r="SAE160" s="468"/>
      <c r="SAF160" s="468"/>
      <c r="SAG160" s="468"/>
      <c r="SAH160" s="468"/>
      <c r="SAI160" s="468"/>
      <c r="SAJ160" s="468"/>
      <c r="SAK160" s="468"/>
      <c r="SAL160" s="468"/>
      <c r="SAM160" s="468"/>
      <c r="SAN160" s="468"/>
      <c r="SAO160" s="468"/>
      <c r="SAP160" s="468"/>
      <c r="SAQ160" s="468"/>
      <c r="SAR160" s="468"/>
      <c r="SAS160" s="468"/>
      <c r="SAT160" s="468"/>
      <c r="SAU160" s="468"/>
      <c r="SAV160" s="468"/>
      <c r="SAW160" s="468"/>
      <c r="SAX160" s="468"/>
      <c r="SAY160" s="468"/>
      <c r="SAZ160" s="468"/>
      <c r="SBA160" s="468"/>
      <c r="SBB160" s="468"/>
      <c r="SBC160" s="468"/>
      <c r="SBD160" s="468"/>
      <c r="SBE160" s="468"/>
      <c r="SBF160" s="468"/>
      <c r="SBG160" s="468"/>
      <c r="SBH160" s="468"/>
      <c r="SBI160" s="468"/>
      <c r="SBJ160" s="468"/>
      <c r="SBK160" s="468"/>
      <c r="SBL160" s="468"/>
      <c r="SBM160" s="468"/>
      <c r="SBN160" s="468"/>
      <c r="SBO160" s="468"/>
      <c r="SBP160" s="468"/>
      <c r="SBQ160" s="468"/>
      <c r="SBR160" s="468"/>
      <c r="SBS160" s="468"/>
      <c r="SBT160" s="468"/>
      <c r="SBU160" s="468"/>
      <c r="SBV160" s="468"/>
      <c r="SBW160" s="468"/>
      <c r="SBX160" s="468"/>
      <c r="SBY160" s="468"/>
      <c r="SBZ160" s="468"/>
      <c r="SCA160" s="468"/>
      <c r="SCB160" s="468"/>
      <c r="SCC160" s="468"/>
      <c r="SCD160" s="468"/>
      <c r="SCE160" s="468"/>
      <c r="SCF160" s="468"/>
      <c r="SCG160" s="468"/>
      <c r="SCH160" s="468"/>
      <c r="SCI160" s="468"/>
      <c r="SCJ160" s="468"/>
      <c r="SCK160" s="468"/>
      <c r="SCL160" s="468"/>
      <c r="SCM160" s="468"/>
      <c r="SCN160" s="468"/>
      <c r="SCO160" s="468"/>
      <c r="SCP160" s="468"/>
      <c r="SCQ160" s="468"/>
      <c r="SCR160" s="468"/>
      <c r="SCS160" s="468"/>
      <c r="SCT160" s="468"/>
      <c r="SCU160" s="468"/>
      <c r="SCV160" s="468"/>
      <c r="SCW160" s="468"/>
      <c r="SCX160" s="468"/>
      <c r="SCY160" s="468"/>
      <c r="SCZ160" s="468"/>
      <c r="SDA160" s="468"/>
      <c r="SDB160" s="468"/>
      <c r="SDC160" s="468"/>
      <c r="SDD160" s="468"/>
      <c r="SDE160" s="468"/>
      <c r="SDF160" s="468"/>
      <c r="SDG160" s="468"/>
      <c r="SDH160" s="468"/>
      <c r="SDI160" s="468"/>
      <c r="SDJ160" s="468"/>
      <c r="SDK160" s="468"/>
      <c r="SDL160" s="468"/>
      <c r="SDM160" s="468"/>
      <c r="SDN160" s="468"/>
      <c r="SDO160" s="468"/>
      <c r="SDP160" s="468"/>
      <c r="SDQ160" s="468"/>
      <c r="SDR160" s="468"/>
      <c r="SDS160" s="468"/>
      <c r="SDT160" s="468"/>
      <c r="SDU160" s="468"/>
      <c r="SDV160" s="468"/>
      <c r="SDW160" s="468"/>
      <c r="SDX160" s="468"/>
      <c r="SDY160" s="468"/>
      <c r="SDZ160" s="468"/>
      <c r="SEA160" s="468"/>
      <c r="SEB160" s="468"/>
      <c r="SEC160" s="468"/>
      <c r="SED160" s="468"/>
      <c r="SEE160" s="468"/>
      <c r="SEF160" s="468"/>
      <c r="SEG160" s="468"/>
      <c r="SEH160" s="468"/>
      <c r="SEI160" s="468"/>
      <c r="SEJ160" s="468"/>
      <c r="SEK160" s="468"/>
      <c r="SEL160" s="468"/>
      <c r="SEM160" s="468"/>
      <c r="SEN160" s="468"/>
      <c r="SEO160" s="468"/>
      <c r="SEP160" s="468"/>
      <c r="SEQ160" s="468"/>
      <c r="SER160" s="468"/>
      <c r="SES160" s="468"/>
      <c r="SET160" s="468"/>
      <c r="SEU160" s="468"/>
      <c r="SEV160" s="468"/>
      <c r="SEW160" s="468"/>
      <c r="SEX160" s="468"/>
      <c r="SEY160" s="468"/>
      <c r="SEZ160" s="468"/>
      <c r="SFA160" s="468"/>
      <c r="SFB160" s="468"/>
      <c r="SFC160" s="468"/>
      <c r="SFD160" s="468"/>
      <c r="SFE160" s="468"/>
      <c r="SFF160" s="468"/>
      <c r="SFG160" s="468"/>
      <c r="SFH160" s="468"/>
      <c r="SFI160" s="468"/>
      <c r="SFJ160" s="468"/>
      <c r="SFK160" s="468"/>
      <c r="SFL160" s="468"/>
      <c r="SFM160" s="468"/>
      <c r="SFN160" s="468"/>
      <c r="SFO160" s="468"/>
      <c r="SFP160" s="468"/>
      <c r="SFQ160" s="468"/>
      <c r="SFR160" s="468"/>
      <c r="SFS160" s="468"/>
      <c r="SFT160" s="468"/>
      <c r="SFU160" s="468"/>
      <c r="SFV160" s="468"/>
      <c r="SFW160" s="468"/>
      <c r="SFX160" s="468"/>
      <c r="SFY160" s="468"/>
      <c r="SFZ160" s="468"/>
      <c r="SGA160" s="468"/>
      <c r="SGB160" s="468"/>
      <c r="SGC160" s="468"/>
      <c r="SGD160" s="468"/>
      <c r="SGE160" s="468"/>
      <c r="SGF160" s="468"/>
      <c r="SGG160" s="468"/>
      <c r="SGH160" s="468"/>
      <c r="SGI160" s="468"/>
      <c r="SGJ160" s="468"/>
      <c r="SGK160" s="468"/>
      <c r="SGL160" s="468"/>
      <c r="SGM160" s="468"/>
      <c r="SGN160" s="468"/>
      <c r="SGO160" s="468"/>
      <c r="SGP160" s="468"/>
      <c r="SGQ160" s="468"/>
      <c r="SGR160" s="468"/>
      <c r="SGS160" s="468"/>
      <c r="SGT160" s="468"/>
      <c r="SGU160" s="468"/>
      <c r="SGV160" s="468"/>
      <c r="SGW160" s="468"/>
      <c r="SGX160" s="468"/>
      <c r="SGY160" s="468"/>
      <c r="SGZ160" s="468"/>
      <c r="SHA160" s="468"/>
      <c r="SHB160" s="468"/>
      <c r="SHC160" s="468"/>
      <c r="SHD160" s="468"/>
      <c r="SHE160" s="468"/>
      <c r="SHF160" s="468"/>
      <c r="SHG160" s="468"/>
      <c r="SHH160" s="468"/>
      <c r="SHI160" s="468"/>
      <c r="SHJ160" s="468"/>
      <c r="SHK160" s="468"/>
      <c r="SHL160" s="468"/>
      <c r="SHM160" s="468"/>
      <c r="SHN160" s="468"/>
      <c r="SHO160" s="468"/>
      <c r="SHP160" s="468"/>
      <c r="SHQ160" s="468"/>
      <c r="SHR160" s="468"/>
      <c r="SHS160" s="468"/>
      <c r="SHT160" s="468"/>
      <c r="SHU160" s="468"/>
      <c r="SHV160" s="468"/>
      <c r="SHW160" s="468"/>
      <c r="SHX160" s="468"/>
      <c r="SHY160" s="468"/>
      <c r="SHZ160" s="468"/>
      <c r="SIA160" s="468"/>
      <c r="SIB160" s="468"/>
      <c r="SIC160" s="468"/>
      <c r="SID160" s="468"/>
      <c r="SIE160" s="468"/>
      <c r="SIF160" s="468"/>
      <c r="SIG160" s="468"/>
      <c r="SIH160" s="468"/>
      <c r="SII160" s="468"/>
      <c r="SIJ160" s="468"/>
      <c r="SIK160" s="468"/>
      <c r="SIL160" s="468"/>
      <c r="SIM160" s="468"/>
      <c r="SIN160" s="468"/>
      <c r="SIO160" s="468"/>
      <c r="SIP160" s="468"/>
      <c r="SIQ160" s="468"/>
      <c r="SIR160" s="468"/>
      <c r="SIS160" s="468"/>
      <c r="SIT160" s="468"/>
      <c r="SIU160" s="468"/>
      <c r="SIV160" s="468"/>
      <c r="SIW160" s="468"/>
      <c r="SIX160" s="468"/>
      <c r="SIY160" s="468"/>
      <c r="SIZ160" s="468"/>
      <c r="SJA160" s="468"/>
      <c r="SJB160" s="468"/>
      <c r="SJC160" s="468"/>
      <c r="SJD160" s="468"/>
      <c r="SJE160" s="468"/>
      <c r="SJF160" s="468"/>
      <c r="SJG160" s="468"/>
      <c r="SJH160" s="468"/>
      <c r="SJI160" s="468"/>
      <c r="SJJ160" s="468"/>
      <c r="SJK160" s="468"/>
      <c r="SJL160" s="468"/>
      <c r="SJM160" s="468"/>
      <c r="SJN160" s="468"/>
      <c r="SJO160" s="468"/>
      <c r="SJP160" s="468"/>
      <c r="SJQ160" s="468"/>
      <c r="SJR160" s="468"/>
      <c r="SJS160" s="468"/>
      <c r="SJT160" s="468"/>
      <c r="SJU160" s="468"/>
      <c r="SJV160" s="468"/>
      <c r="SJW160" s="468"/>
      <c r="SJX160" s="468"/>
      <c r="SJY160" s="468"/>
      <c r="SJZ160" s="468"/>
      <c r="SKA160" s="468"/>
      <c r="SKB160" s="468"/>
      <c r="SKC160" s="468"/>
      <c r="SKD160" s="468"/>
      <c r="SKE160" s="468"/>
      <c r="SKF160" s="468"/>
      <c r="SKG160" s="468"/>
      <c r="SKH160" s="468"/>
      <c r="SKI160" s="468"/>
      <c r="SKJ160" s="468"/>
      <c r="SKK160" s="468"/>
      <c r="SKL160" s="468"/>
      <c r="SKM160" s="468"/>
      <c r="SKN160" s="468"/>
      <c r="SKO160" s="468"/>
      <c r="SKP160" s="468"/>
      <c r="SKQ160" s="468"/>
      <c r="SKR160" s="468"/>
      <c r="SKS160" s="468"/>
      <c r="SKT160" s="468"/>
      <c r="SKU160" s="468"/>
      <c r="SKV160" s="468"/>
      <c r="SKW160" s="468"/>
      <c r="SKX160" s="468"/>
      <c r="SKY160" s="468"/>
      <c r="SKZ160" s="468"/>
      <c r="SLA160" s="468"/>
      <c r="SLB160" s="468"/>
      <c r="SLC160" s="468"/>
      <c r="SLD160" s="468"/>
      <c r="SLE160" s="468"/>
      <c r="SLF160" s="468"/>
      <c r="SLG160" s="468"/>
      <c r="SLH160" s="468"/>
      <c r="SLI160" s="468"/>
      <c r="SLJ160" s="468"/>
      <c r="SLK160" s="468"/>
      <c r="SLL160" s="468"/>
      <c r="SLM160" s="468"/>
      <c r="SLN160" s="468"/>
      <c r="SLO160" s="468"/>
      <c r="SLP160" s="468"/>
      <c r="SLQ160" s="468"/>
      <c r="SLR160" s="468"/>
      <c r="SLS160" s="468"/>
      <c r="SLT160" s="468"/>
      <c r="SLU160" s="468"/>
      <c r="SLV160" s="468"/>
      <c r="SLW160" s="468"/>
      <c r="SLX160" s="468"/>
      <c r="SLY160" s="468"/>
      <c r="SLZ160" s="468"/>
      <c r="SMA160" s="468"/>
      <c r="SMB160" s="468"/>
      <c r="SMC160" s="468"/>
      <c r="SMD160" s="468"/>
      <c r="SME160" s="468"/>
      <c r="SMF160" s="468"/>
      <c r="SMG160" s="468"/>
      <c r="SMH160" s="468"/>
      <c r="SMI160" s="468"/>
      <c r="SMJ160" s="468"/>
      <c r="SMK160" s="468"/>
      <c r="SML160" s="468"/>
      <c r="SMM160" s="468"/>
      <c r="SMN160" s="468"/>
      <c r="SMO160" s="468"/>
      <c r="SMP160" s="468"/>
      <c r="SMQ160" s="468"/>
      <c r="SMR160" s="468"/>
      <c r="SMS160" s="468"/>
      <c r="SMT160" s="468"/>
      <c r="SMU160" s="468"/>
      <c r="SMV160" s="468"/>
      <c r="SMW160" s="468"/>
      <c r="SMX160" s="468"/>
      <c r="SMY160" s="468"/>
      <c r="SMZ160" s="468"/>
      <c r="SNA160" s="468"/>
      <c r="SNB160" s="468"/>
      <c r="SNC160" s="468"/>
      <c r="SND160" s="468"/>
      <c r="SNE160" s="468"/>
      <c r="SNF160" s="468"/>
      <c r="SNG160" s="468"/>
      <c r="SNH160" s="468"/>
      <c r="SNI160" s="468"/>
      <c r="SNJ160" s="468"/>
      <c r="SNK160" s="468"/>
      <c r="SNL160" s="468"/>
      <c r="SNM160" s="468"/>
      <c r="SNN160" s="468"/>
      <c r="SNO160" s="468"/>
      <c r="SNP160" s="468"/>
      <c r="SNQ160" s="468"/>
      <c r="SNR160" s="468"/>
      <c r="SNS160" s="468"/>
      <c r="SNT160" s="468"/>
      <c r="SNU160" s="468"/>
      <c r="SNV160" s="468"/>
      <c r="SNW160" s="468"/>
      <c r="SNX160" s="468"/>
      <c r="SNY160" s="468"/>
      <c r="SNZ160" s="468"/>
      <c r="SOA160" s="468"/>
      <c r="SOB160" s="468"/>
      <c r="SOC160" s="468"/>
      <c r="SOD160" s="468"/>
      <c r="SOE160" s="468"/>
      <c r="SOF160" s="468"/>
      <c r="SOG160" s="468"/>
      <c r="SOH160" s="468"/>
      <c r="SOI160" s="468"/>
      <c r="SOJ160" s="468"/>
      <c r="SOK160" s="468"/>
      <c r="SOL160" s="468"/>
      <c r="SOM160" s="468"/>
      <c r="SON160" s="468"/>
      <c r="SOO160" s="468"/>
      <c r="SOP160" s="468"/>
      <c r="SOQ160" s="468"/>
      <c r="SOR160" s="468"/>
      <c r="SOS160" s="468"/>
      <c r="SOT160" s="468"/>
      <c r="SOU160" s="468"/>
      <c r="SOV160" s="468"/>
      <c r="SOW160" s="468"/>
      <c r="SOX160" s="468"/>
      <c r="SOY160" s="468"/>
      <c r="SOZ160" s="468"/>
      <c r="SPA160" s="468"/>
      <c r="SPB160" s="468"/>
      <c r="SPC160" s="468"/>
      <c r="SPD160" s="468"/>
      <c r="SPE160" s="468"/>
      <c r="SPF160" s="468"/>
      <c r="SPG160" s="468"/>
      <c r="SPH160" s="468"/>
      <c r="SPI160" s="468"/>
      <c r="SPJ160" s="468"/>
      <c r="SPK160" s="468"/>
      <c r="SPL160" s="468"/>
      <c r="SPM160" s="468"/>
      <c r="SPN160" s="468"/>
      <c r="SPO160" s="468"/>
      <c r="SPP160" s="468"/>
      <c r="SPQ160" s="468"/>
      <c r="SPR160" s="468"/>
      <c r="SPS160" s="468"/>
      <c r="SPT160" s="468"/>
      <c r="SPU160" s="468"/>
      <c r="SPV160" s="468"/>
      <c r="SPW160" s="468"/>
      <c r="SPX160" s="468"/>
      <c r="SPY160" s="468"/>
      <c r="SPZ160" s="468"/>
      <c r="SQA160" s="468"/>
      <c r="SQB160" s="468"/>
      <c r="SQC160" s="468"/>
      <c r="SQD160" s="468"/>
      <c r="SQE160" s="468"/>
      <c r="SQF160" s="468"/>
      <c r="SQG160" s="468"/>
      <c r="SQH160" s="468"/>
      <c r="SQI160" s="468"/>
      <c r="SQJ160" s="468"/>
      <c r="SQK160" s="468"/>
      <c r="SQL160" s="468"/>
      <c r="SQM160" s="468"/>
      <c r="SQN160" s="468"/>
      <c r="SQO160" s="468"/>
      <c r="SQP160" s="468"/>
      <c r="SQQ160" s="468"/>
      <c r="SQR160" s="468"/>
      <c r="SQS160" s="468"/>
      <c r="SQT160" s="468"/>
      <c r="SQU160" s="468"/>
      <c r="SQV160" s="468"/>
      <c r="SQW160" s="468"/>
      <c r="SQX160" s="468"/>
      <c r="SQY160" s="468"/>
      <c r="SQZ160" s="468"/>
      <c r="SRA160" s="468"/>
      <c r="SRB160" s="468"/>
      <c r="SRC160" s="468"/>
      <c r="SRD160" s="468"/>
      <c r="SRE160" s="468"/>
      <c r="SRF160" s="468"/>
      <c r="SRG160" s="468"/>
      <c r="SRH160" s="468"/>
      <c r="SRI160" s="468"/>
      <c r="SRJ160" s="468"/>
      <c r="SRK160" s="468"/>
      <c r="SRL160" s="468"/>
      <c r="SRM160" s="468"/>
      <c r="SRN160" s="468"/>
      <c r="SRO160" s="468"/>
      <c r="SRP160" s="468"/>
      <c r="SRQ160" s="468"/>
      <c r="SRR160" s="468"/>
      <c r="SRS160" s="468"/>
      <c r="SRT160" s="468"/>
      <c r="SRU160" s="468"/>
      <c r="SRV160" s="468"/>
      <c r="SRW160" s="468"/>
      <c r="SRX160" s="468"/>
      <c r="SRY160" s="468"/>
      <c r="SRZ160" s="468"/>
      <c r="SSA160" s="468"/>
      <c r="SSB160" s="468"/>
      <c r="SSC160" s="468"/>
      <c r="SSD160" s="468"/>
      <c r="SSE160" s="468"/>
      <c r="SSF160" s="468"/>
      <c r="SSG160" s="468"/>
      <c r="SSH160" s="468"/>
      <c r="SSI160" s="468"/>
      <c r="SSJ160" s="468"/>
      <c r="SSK160" s="468"/>
      <c r="SSL160" s="468"/>
      <c r="SSM160" s="468"/>
      <c r="SSN160" s="468"/>
      <c r="SSO160" s="468"/>
      <c r="SSP160" s="468"/>
      <c r="SSQ160" s="468"/>
      <c r="SSR160" s="468"/>
      <c r="SSS160" s="468"/>
      <c r="SST160" s="468"/>
      <c r="SSU160" s="468"/>
      <c r="SSV160" s="468"/>
      <c r="SSW160" s="468"/>
      <c r="SSX160" s="468"/>
      <c r="SSY160" s="468"/>
      <c r="SSZ160" s="468"/>
      <c r="STA160" s="468"/>
      <c r="STB160" s="468"/>
      <c r="STC160" s="468"/>
      <c r="STD160" s="468"/>
      <c r="STE160" s="468"/>
      <c r="STF160" s="468"/>
      <c r="STG160" s="468"/>
      <c r="STH160" s="468"/>
      <c r="STI160" s="468"/>
      <c r="STJ160" s="468"/>
      <c r="STK160" s="468"/>
      <c r="STL160" s="468"/>
      <c r="STM160" s="468"/>
      <c r="STN160" s="468"/>
      <c r="STO160" s="468"/>
      <c r="STP160" s="468"/>
      <c r="STQ160" s="468"/>
      <c r="STR160" s="468"/>
      <c r="STS160" s="468"/>
      <c r="STT160" s="468"/>
      <c r="STU160" s="468"/>
      <c r="STV160" s="468"/>
      <c r="STW160" s="468"/>
      <c r="STX160" s="468"/>
      <c r="STY160" s="468"/>
      <c r="STZ160" s="468"/>
      <c r="SUA160" s="468"/>
      <c r="SUB160" s="468"/>
      <c r="SUC160" s="468"/>
      <c r="SUD160" s="468"/>
      <c r="SUE160" s="468"/>
      <c r="SUF160" s="468"/>
      <c r="SUG160" s="468"/>
      <c r="SUH160" s="468"/>
      <c r="SUI160" s="468"/>
      <c r="SUJ160" s="468"/>
      <c r="SUK160" s="468"/>
      <c r="SUL160" s="468"/>
      <c r="SUM160" s="468"/>
      <c r="SUN160" s="468"/>
      <c r="SUO160" s="468"/>
      <c r="SUP160" s="468"/>
      <c r="SUQ160" s="468"/>
      <c r="SUR160" s="468"/>
      <c r="SUS160" s="468"/>
      <c r="SUT160" s="468"/>
      <c r="SUU160" s="468"/>
      <c r="SUV160" s="468"/>
      <c r="SUW160" s="468"/>
      <c r="SUX160" s="468"/>
      <c r="SUY160" s="468"/>
      <c r="SUZ160" s="468"/>
      <c r="SVA160" s="468"/>
      <c r="SVB160" s="468"/>
      <c r="SVC160" s="468"/>
      <c r="SVD160" s="468"/>
      <c r="SVE160" s="468"/>
      <c r="SVF160" s="468"/>
      <c r="SVG160" s="468"/>
      <c r="SVH160" s="468"/>
      <c r="SVI160" s="468"/>
      <c r="SVJ160" s="468"/>
      <c r="SVK160" s="468"/>
      <c r="SVL160" s="468"/>
      <c r="SVM160" s="468"/>
      <c r="SVN160" s="468"/>
      <c r="SVO160" s="468"/>
      <c r="SVP160" s="468"/>
      <c r="SVQ160" s="468"/>
      <c r="SVR160" s="468"/>
      <c r="SVS160" s="468"/>
      <c r="SVT160" s="468"/>
      <c r="SVU160" s="468"/>
      <c r="SVV160" s="468"/>
      <c r="SVW160" s="468"/>
      <c r="SVX160" s="468"/>
      <c r="SVY160" s="468"/>
      <c r="SVZ160" s="468"/>
      <c r="SWA160" s="468"/>
      <c r="SWB160" s="468"/>
      <c r="SWC160" s="468"/>
      <c r="SWD160" s="468"/>
      <c r="SWE160" s="468"/>
      <c r="SWF160" s="468"/>
      <c r="SWG160" s="468"/>
      <c r="SWH160" s="468"/>
      <c r="SWI160" s="468"/>
      <c r="SWJ160" s="468"/>
      <c r="SWK160" s="468"/>
      <c r="SWL160" s="468"/>
      <c r="SWM160" s="468"/>
      <c r="SWN160" s="468"/>
      <c r="SWO160" s="468"/>
      <c r="SWP160" s="468"/>
      <c r="SWQ160" s="468"/>
      <c r="SWR160" s="468"/>
      <c r="SWS160" s="468"/>
      <c r="SWT160" s="468"/>
      <c r="SWU160" s="468"/>
      <c r="SWV160" s="468"/>
      <c r="SWW160" s="468"/>
      <c r="SWX160" s="468"/>
      <c r="SWY160" s="468"/>
      <c r="SWZ160" s="468"/>
      <c r="SXA160" s="468"/>
      <c r="SXB160" s="468"/>
      <c r="SXC160" s="468"/>
      <c r="SXD160" s="468"/>
      <c r="SXE160" s="468"/>
      <c r="SXF160" s="468"/>
      <c r="SXG160" s="468"/>
      <c r="SXH160" s="468"/>
      <c r="SXI160" s="468"/>
      <c r="SXJ160" s="468"/>
      <c r="SXK160" s="468"/>
      <c r="SXL160" s="468"/>
      <c r="SXM160" s="468"/>
      <c r="SXN160" s="468"/>
      <c r="SXO160" s="468"/>
      <c r="SXP160" s="468"/>
      <c r="SXQ160" s="468"/>
      <c r="SXR160" s="468"/>
      <c r="SXS160" s="468"/>
      <c r="SXT160" s="468"/>
      <c r="SXU160" s="468"/>
      <c r="SXV160" s="468"/>
      <c r="SXW160" s="468"/>
      <c r="SXX160" s="468"/>
      <c r="SXY160" s="468"/>
      <c r="SXZ160" s="468"/>
      <c r="SYA160" s="468"/>
      <c r="SYB160" s="468"/>
      <c r="SYC160" s="468"/>
      <c r="SYD160" s="468"/>
      <c r="SYE160" s="468"/>
      <c r="SYF160" s="468"/>
      <c r="SYG160" s="468"/>
      <c r="SYH160" s="468"/>
      <c r="SYI160" s="468"/>
      <c r="SYJ160" s="468"/>
      <c r="SYK160" s="468"/>
      <c r="SYL160" s="468"/>
      <c r="SYM160" s="468"/>
      <c r="SYN160" s="468"/>
      <c r="SYO160" s="468"/>
      <c r="SYP160" s="468"/>
      <c r="SYQ160" s="468"/>
      <c r="SYR160" s="468"/>
      <c r="SYS160" s="468"/>
      <c r="SYT160" s="468"/>
      <c r="SYU160" s="468"/>
      <c r="SYV160" s="468"/>
      <c r="SYW160" s="468"/>
      <c r="SYX160" s="468"/>
      <c r="SYY160" s="468"/>
      <c r="SYZ160" s="468"/>
      <c r="SZA160" s="468"/>
      <c r="SZB160" s="468"/>
      <c r="SZC160" s="468"/>
      <c r="SZD160" s="468"/>
      <c r="SZE160" s="468"/>
      <c r="SZF160" s="468"/>
      <c r="SZG160" s="468"/>
      <c r="SZH160" s="468"/>
      <c r="SZI160" s="468"/>
      <c r="SZJ160" s="468"/>
      <c r="SZK160" s="468"/>
      <c r="SZL160" s="468"/>
      <c r="SZM160" s="468"/>
      <c r="SZN160" s="468"/>
      <c r="SZO160" s="468"/>
      <c r="SZP160" s="468"/>
      <c r="SZQ160" s="468"/>
      <c r="SZR160" s="468"/>
      <c r="SZS160" s="468"/>
      <c r="SZT160" s="468"/>
      <c r="SZU160" s="468"/>
      <c r="SZV160" s="468"/>
      <c r="SZW160" s="468"/>
      <c r="SZX160" s="468"/>
      <c r="SZY160" s="468"/>
      <c r="SZZ160" s="468"/>
      <c r="TAA160" s="468"/>
      <c r="TAB160" s="468"/>
      <c r="TAC160" s="468"/>
      <c r="TAD160" s="468"/>
      <c r="TAE160" s="468"/>
      <c r="TAF160" s="468"/>
      <c r="TAG160" s="468"/>
      <c r="TAH160" s="468"/>
      <c r="TAI160" s="468"/>
      <c r="TAJ160" s="468"/>
      <c r="TAK160" s="468"/>
      <c r="TAL160" s="468"/>
      <c r="TAM160" s="468"/>
      <c r="TAN160" s="468"/>
      <c r="TAO160" s="468"/>
      <c r="TAP160" s="468"/>
      <c r="TAQ160" s="468"/>
      <c r="TAR160" s="468"/>
      <c r="TAS160" s="468"/>
      <c r="TAT160" s="468"/>
      <c r="TAU160" s="468"/>
      <c r="TAV160" s="468"/>
      <c r="TAW160" s="468"/>
      <c r="TAX160" s="468"/>
      <c r="TAY160" s="468"/>
      <c r="TAZ160" s="468"/>
      <c r="TBA160" s="468"/>
      <c r="TBB160" s="468"/>
      <c r="TBC160" s="468"/>
      <c r="TBD160" s="468"/>
      <c r="TBE160" s="468"/>
      <c r="TBF160" s="468"/>
      <c r="TBG160" s="468"/>
      <c r="TBH160" s="468"/>
      <c r="TBI160" s="468"/>
      <c r="TBJ160" s="468"/>
      <c r="TBK160" s="468"/>
      <c r="TBL160" s="468"/>
      <c r="TBM160" s="468"/>
      <c r="TBN160" s="468"/>
      <c r="TBO160" s="468"/>
      <c r="TBP160" s="468"/>
      <c r="TBQ160" s="468"/>
      <c r="TBR160" s="468"/>
      <c r="TBS160" s="468"/>
      <c r="TBT160" s="468"/>
      <c r="TBU160" s="468"/>
      <c r="TBV160" s="468"/>
      <c r="TBW160" s="468"/>
      <c r="TBX160" s="468"/>
      <c r="TBY160" s="468"/>
      <c r="TBZ160" s="468"/>
      <c r="TCA160" s="468"/>
      <c r="TCB160" s="468"/>
      <c r="TCC160" s="468"/>
      <c r="TCD160" s="468"/>
      <c r="TCE160" s="468"/>
      <c r="TCF160" s="468"/>
      <c r="TCG160" s="468"/>
      <c r="TCH160" s="468"/>
      <c r="TCI160" s="468"/>
      <c r="TCJ160" s="468"/>
      <c r="TCK160" s="468"/>
      <c r="TCL160" s="468"/>
      <c r="TCM160" s="468"/>
      <c r="TCN160" s="468"/>
      <c r="TCO160" s="468"/>
      <c r="TCP160" s="468"/>
      <c r="TCQ160" s="468"/>
      <c r="TCR160" s="468"/>
      <c r="TCS160" s="468"/>
      <c r="TCT160" s="468"/>
      <c r="TCU160" s="468"/>
      <c r="TCV160" s="468"/>
      <c r="TCW160" s="468"/>
      <c r="TCX160" s="468"/>
      <c r="TCY160" s="468"/>
      <c r="TCZ160" s="468"/>
      <c r="TDA160" s="468"/>
      <c r="TDB160" s="468"/>
      <c r="TDC160" s="468"/>
      <c r="TDD160" s="468"/>
      <c r="TDE160" s="468"/>
      <c r="TDF160" s="468"/>
      <c r="TDG160" s="468"/>
      <c r="TDH160" s="468"/>
      <c r="TDI160" s="468"/>
      <c r="TDJ160" s="468"/>
      <c r="TDK160" s="468"/>
      <c r="TDL160" s="468"/>
      <c r="TDM160" s="468"/>
      <c r="TDN160" s="468"/>
      <c r="TDO160" s="468"/>
      <c r="TDP160" s="468"/>
      <c r="TDQ160" s="468"/>
      <c r="TDR160" s="468"/>
      <c r="TDS160" s="468"/>
      <c r="TDT160" s="468"/>
      <c r="TDU160" s="468"/>
      <c r="TDV160" s="468"/>
      <c r="TDW160" s="468"/>
      <c r="TDX160" s="468"/>
      <c r="TDY160" s="468"/>
      <c r="TDZ160" s="468"/>
      <c r="TEA160" s="468"/>
      <c r="TEB160" s="468"/>
      <c r="TEC160" s="468"/>
      <c r="TED160" s="468"/>
      <c r="TEE160" s="468"/>
      <c r="TEF160" s="468"/>
      <c r="TEG160" s="468"/>
      <c r="TEH160" s="468"/>
      <c r="TEI160" s="468"/>
      <c r="TEJ160" s="468"/>
      <c r="TEK160" s="468"/>
      <c r="TEL160" s="468"/>
      <c r="TEM160" s="468"/>
      <c r="TEN160" s="468"/>
      <c r="TEO160" s="468"/>
      <c r="TEP160" s="468"/>
      <c r="TEQ160" s="468"/>
      <c r="TER160" s="468"/>
      <c r="TES160" s="468"/>
      <c r="TET160" s="468"/>
      <c r="TEU160" s="468"/>
      <c r="TEV160" s="468"/>
      <c r="TEW160" s="468"/>
      <c r="TEX160" s="468"/>
      <c r="TEY160" s="468"/>
      <c r="TEZ160" s="468"/>
      <c r="TFA160" s="468"/>
      <c r="TFB160" s="468"/>
      <c r="TFC160" s="468"/>
      <c r="TFD160" s="468"/>
      <c r="TFE160" s="468"/>
      <c r="TFF160" s="468"/>
      <c r="TFG160" s="468"/>
      <c r="TFH160" s="468"/>
      <c r="TFI160" s="468"/>
      <c r="TFJ160" s="468"/>
      <c r="TFK160" s="468"/>
      <c r="TFL160" s="468"/>
      <c r="TFM160" s="468"/>
      <c r="TFN160" s="468"/>
      <c r="TFO160" s="468"/>
      <c r="TFP160" s="468"/>
      <c r="TFQ160" s="468"/>
      <c r="TFR160" s="468"/>
      <c r="TFS160" s="468"/>
      <c r="TFT160" s="468"/>
      <c r="TFU160" s="468"/>
      <c r="TFV160" s="468"/>
      <c r="TFW160" s="468"/>
      <c r="TFX160" s="468"/>
      <c r="TFY160" s="468"/>
      <c r="TFZ160" s="468"/>
      <c r="TGA160" s="468"/>
      <c r="TGB160" s="468"/>
      <c r="TGC160" s="468"/>
      <c r="TGD160" s="468"/>
      <c r="TGE160" s="468"/>
      <c r="TGF160" s="468"/>
      <c r="TGG160" s="468"/>
      <c r="TGH160" s="468"/>
      <c r="TGI160" s="468"/>
      <c r="TGJ160" s="468"/>
      <c r="TGK160" s="468"/>
      <c r="TGL160" s="468"/>
      <c r="TGM160" s="468"/>
      <c r="TGN160" s="468"/>
      <c r="TGO160" s="468"/>
      <c r="TGP160" s="468"/>
      <c r="TGQ160" s="468"/>
      <c r="TGR160" s="468"/>
      <c r="TGS160" s="468"/>
      <c r="TGT160" s="468"/>
      <c r="TGU160" s="468"/>
      <c r="TGV160" s="468"/>
      <c r="TGW160" s="468"/>
      <c r="TGX160" s="468"/>
      <c r="TGY160" s="468"/>
      <c r="TGZ160" s="468"/>
      <c r="THA160" s="468"/>
      <c r="THB160" s="468"/>
      <c r="THC160" s="468"/>
      <c r="THD160" s="468"/>
      <c r="THE160" s="468"/>
      <c r="THF160" s="468"/>
      <c r="THG160" s="468"/>
      <c r="THH160" s="468"/>
      <c r="THI160" s="468"/>
      <c r="THJ160" s="468"/>
      <c r="THK160" s="468"/>
      <c r="THL160" s="468"/>
      <c r="THM160" s="468"/>
      <c r="THN160" s="468"/>
      <c r="THO160" s="468"/>
      <c r="THP160" s="468"/>
      <c r="THQ160" s="468"/>
      <c r="THR160" s="468"/>
      <c r="THS160" s="468"/>
      <c r="THT160" s="468"/>
      <c r="THU160" s="468"/>
      <c r="THV160" s="468"/>
      <c r="THW160" s="468"/>
      <c r="THX160" s="468"/>
      <c r="THY160" s="468"/>
      <c r="THZ160" s="468"/>
      <c r="TIA160" s="468"/>
      <c r="TIB160" s="468"/>
      <c r="TIC160" s="468"/>
      <c r="TID160" s="468"/>
      <c r="TIE160" s="468"/>
      <c r="TIF160" s="468"/>
      <c r="TIG160" s="468"/>
      <c r="TIH160" s="468"/>
      <c r="TII160" s="468"/>
      <c r="TIJ160" s="468"/>
      <c r="TIK160" s="468"/>
      <c r="TIL160" s="468"/>
      <c r="TIM160" s="468"/>
      <c r="TIN160" s="468"/>
      <c r="TIO160" s="468"/>
      <c r="TIP160" s="468"/>
      <c r="TIQ160" s="468"/>
      <c r="TIR160" s="468"/>
      <c r="TIS160" s="468"/>
      <c r="TIT160" s="468"/>
      <c r="TIU160" s="468"/>
      <c r="TIV160" s="468"/>
      <c r="TIW160" s="468"/>
      <c r="TIX160" s="468"/>
      <c r="TIY160" s="468"/>
      <c r="TIZ160" s="468"/>
      <c r="TJA160" s="468"/>
      <c r="TJB160" s="468"/>
      <c r="TJC160" s="468"/>
      <c r="TJD160" s="468"/>
      <c r="TJE160" s="468"/>
      <c r="TJF160" s="468"/>
      <c r="TJG160" s="468"/>
      <c r="TJH160" s="468"/>
      <c r="TJI160" s="468"/>
      <c r="TJJ160" s="468"/>
      <c r="TJK160" s="468"/>
      <c r="TJL160" s="468"/>
      <c r="TJM160" s="468"/>
      <c r="TJN160" s="468"/>
      <c r="TJO160" s="468"/>
      <c r="TJP160" s="468"/>
      <c r="TJQ160" s="468"/>
      <c r="TJR160" s="468"/>
      <c r="TJS160" s="468"/>
      <c r="TJT160" s="468"/>
      <c r="TJU160" s="468"/>
      <c r="TJV160" s="468"/>
      <c r="TJW160" s="468"/>
      <c r="TJX160" s="468"/>
      <c r="TJY160" s="468"/>
      <c r="TJZ160" s="468"/>
      <c r="TKA160" s="468"/>
      <c r="TKB160" s="468"/>
      <c r="TKC160" s="468"/>
      <c r="TKD160" s="468"/>
      <c r="TKE160" s="468"/>
      <c r="TKF160" s="468"/>
      <c r="TKG160" s="468"/>
      <c r="TKH160" s="468"/>
      <c r="TKI160" s="468"/>
      <c r="TKJ160" s="468"/>
      <c r="TKK160" s="468"/>
      <c r="TKL160" s="468"/>
      <c r="TKM160" s="468"/>
      <c r="TKN160" s="468"/>
      <c r="TKO160" s="468"/>
      <c r="TKP160" s="468"/>
      <c r="TKQ160" s="468"/>
      <c r="TKR160" s="468"/>
      <c r="TKS160" s="468"/>
      <c r="TKT160" s="468"/>
      <c r="TKU160" s="468"/>
      <c r="TKV160" s="468"/>
      <c r="TKW160" s="468"/>
      <c r="TKX160" s="468"/>
      <c r="TKY160" s="468"/>
      <c r="TKZ160" s="468"/>
      <c r="TLA160" s="468"/>
      <c r="TLB160" s="468"/>
      <c r="TLC160" s="468"/>
      <c r="TLD160" s="468"/>
      <c r="TLE160" s="468"/>
      <c r="TLF160" s="468"/>
      <c r="TLG160" s="468"/>
      <c r="TLH160" s="468"/>
      <c r="TLI160" s="468"/>
      <c r="TLJ160" s="468"/>
      <c r="TLK160" s="468"/>
      <c r="TLL160" s="468"/>
      <c r="TLM160" s="468"/>
      <c r="TLN160" s="468"/>
      <c r="TLO160" s="468"/>
      <c r="TLP160" s="468"/>
      <c r="TLQ160" s="468"/>
      <c r="TLR160" s="468"/>
      <c r="TLS160" s="468"/>
      <c r="TLT160" s="468"/>
      <c r="TLU160" s="468"/>
      <c r="TLV160" s="468"/>
      <c r="TLW160" s="468"/>
      <c r="TLX160" s="468"/>
      <c r="TLY160" s="468"/>
      <c r="TLZ160" s="468"/>
      <c r="TMA160" s="468"/>
      <c r="TMB160" s="468"/>
      <c r="TMC160" s="468"/>
      <c r="TMD160" s="468"/>
      <c r="TME160" s="468"/>
      <c r="TMF160" s="468"/>
      <c r="TMG160" s="468"/>
      <c r="TMH160" s="468"/>
      <c r="TMI160" s="468"/>
      <c r="TMJ160" s="468"/>
      <c r="TMK160" s="468"/>
      <c r="TML160" s="468"/>
      <c r="TMM160" s="468"/>
      <c r="TMN160" s="468"/>
      <c r="TMO160" s="468"/>
      <c r="TMP160" s="468"/>
      <c r="TMQ160" s="468"/>
      <c r="TMR160" s="468"/>
      <c r="TMS160" s="468"/>
      <c r="TMT160" s="468"/>
      <c r="TMU160" s="468"/>
      <c r="TMV160" s="468"/>
      <c r="TMW160" s="468"/>
      <c r="TMX160" s="468"/>
      <c r="TMY160" s="468"/>
      <c r="TMZ160" s="468"/>
      <c r="TNA160" s="468"/>
      <c r="TNB160" s="468"/>
      <c r="TNC160" s="468"/>
      <c r="TND160" s="468"/>
      <c r="TNE160" s="468"/>
      <c r="TNF160" s="468"/>
      <c r="TNG160" s="468"/>
      <c r="TNH160" s="468"/>
      <c r="TNI160" s="468"/>
      <c r="TNJ160" s="468"/>
      <c r="TNK160" s="468"/>
      <c r="TNL160" s="468"/>
      <c r="TNM160" s="468"/>
      <c r="TNN160" s="468"/>
      <c r="TNO160" s="468"/>
      <c r="TNP160" s="468"/>
      <c r="TNQ160" s="468"/>
      <c r="TNR160" s="468"/>
      <c r="TNS160" s="468"/>
      <c r="TNT160" s="468"/>
      <c r="TNU160" s="468"/>
      <c r="TNV160" s="468"/>
      <c r="TNW160" s="468"/>
      <c r="TNX160" s="468"/>
      <c r="TNY160" s="468"/>
      <c r="TNZ160" s="468"/>
      <c r="TOA160" s="468"/>
      <c r="TOB160" s="468"/>
      <c r="TOC160" s="468"/>
      <c r="TOD160" s="468"/>
      <c r="TOE160" s="468"/>
      <c r="TOF160" s="468"/>
      <c r="TOG160" s="468"/>
      <c r="TOH160" s="468"/>
      <c r="TOI160" s="468"/>
      <c r="TOJ160" s="468"/>
      <c r="TOK160" s="468"/>
      <c r="TOL160" s="468"/>
      <c r="TOM160" s="468"/>
      <c r="TON160" s="468"/>
      <c r="TOO160" s="468"/>
      <c r="TOP160" s="468"/>
      <c r="TOQ160" s="468"/>
      <c r="TOR160" s="468"/>
      <c r="TOS160" s="468"/>
      <c r="TOT160" s="468"/>
      <c r="TOU160" s="468"/>
      <c r="TOV160" s="468"/>
      <c r="TOW160" s="468"/>
      <c r="TOX160" s="468"/>
      <c r="TOY160" s="468"/>
      <c r="TOZ160" s="468"/>
      <c r="TPA160" s="468"/>
      <c r="TPB160" s="468"/>
      <c r="TPC160" s="468"/>
      <c r="TPD160" s="468"/>
      <c r="TPE160" s="468"/>
      <c r="TPF160" s="468"/>
      <c r="TPG160" s="468"/>
      <c r="TPH160" s="468"/>
      <c r="TPI160" s="468"/>
      <c r="TPJ160" s="468"/>
      <c r="TPK160" s="468"/>
      <c r="TPL160" s="468"/>
      <c r="TPM160" s="468"/>
      <c r="TPN160" s="468"/>
      <c r="TPO160" s="468"/>
      <c r="TPP160" s="468"/>
      <c r="TPQ160" s="468"/>
      <c r="TPR160" s="468"/>
      <c r="TPS160" s="468"/>
      <c r="TPT160" s="468"/>
      <c r="TPU160" s="468"/>
      <c r="TPV160" s="468"/>
      <c r="TPW160" s="468"/>
      <c r="TPX160" s="468"/>
      <c r="TPY160" s="468"/>
      <c r="TPZ160" s="468"/>
      <c r="TQA160" s="468"/>
      <c r="TQB160" s="468"/>
      <c r="TQC160" s="468"/>
      <c r="TQD160" s="468"/>
      <c r="TQE160" s="468"/>
      <c r="TQF160" s="468"/>
      <c r="TQG160" s="468"/>
      <c r="TQH160" s="468"/>
      <c r="TQI160" s="468"/>
      <c r="TQJ160" s="468"/>
      <c r="TQK160" s="468"/>
      <c r="TQL160" s="468"/>
      <c r="TQM160" s="468"/>
      <c r="TQN160" s="468"/>
      <c r="TQO160" s="468"/>
      <c r="TQP160" s="468"/>
      <c r="TQQ160" s="468"/>
      <c r="TQR160" s="468"/>
      <c r="TQS160" s="468"/>
      <c r="TQT160" s="468"/>
      <c r="TQU160" s="468"/>
      <c r="TQV160" s="468"/>
      <c r="TQW160" s="468"/>
      <c r="TQX160" s="468"/>
      <c r="TQY160" s="468"/>
      <c r="TQZ160" s="468"/>
      <c r="TRA160" s="468"/>
      <c r="TRB160" s="468"/>
      <c r="TRC160" s="468"/>
      <c r="TRD160" s="468"/>
      <c r="TRE160" s="468"/>
      <c r="TRF160" s="468"/>
      <c r="TRG160" s="468"/>
      <c r="TRH160" s="468"/>
      <c r="TRI160" s="468"/>
      <c r="TRJ160" s="468"/>
      <c r="TRK160" s="468"/>
      <c r="TRL160" s="468"/>
      <c r="TRM160" s="468"/>
      <c r="TRN160" s="468"/>
      <c r="TRO160" s="468"/>
      <c r="TRP160" s="468"/>
      <c r="TRQ160" s="468"/>
      <c r="TRR160" s="468"/>
      <c r="TRS160" s="468"/>
      <c r="TRT160" s="468"/>
      <c r="TRU160" s="468"/>
      <c r="TRV160" s="468"/>
      <c r="TRW160" s="468"/>
      <c r="TRX160" s="468"/>
      <c r="TRY160" s="468"/>
      <c r="TRZ160" s="468"/>
      <c r="TSA160" s="468"/>
      <c r="TSB160" s="468"/>
      <c r="TSC160" s="468"/>
      <c r="TSD160" s="468"/>
      <c r="TSE160" s="468"/>
      <c r="TSF160" s="468"/>
      <c r="TSG160" s="468"/>
      <c r="TSH160" s="468"/>
      <c r="TSI160" s="468"/>
      <c r="TSJ160" s="468"/>
      <c r="TSK160" s="468"/>
      <c r="TSL160" s="468"/>
      <c r="TSM160" s="468"/>
      <c r="TSN160" s="468"/>
      <c r="TSO160" s="468"/>
      <c r="TSP160" s="468"/>
      <c r="TSQ160" s="468"/>
      <c r="TSR160" s="468"/>
      <c r="TSS160" s="468"/>
      <c r="TST160" s="468"/>
      <c r="TSU160" s="468"/>
      <c r="TSV160" s="468"/>
      <c r="TSW160" s="468"/>
      <c r="TSX160" s="468"/>
      <c r="TSY160" s="468"/>
      <c r="TSZ160" s="468"/>
      <c r="TTA160" s="468"/>
      <c r="TTB160" s="468"/>
      <c r="TTC160" s="468"/>
      <c r="TTD160" s="468"/>
      <c r="TTE160" s="468"/>
      <c r="TTF160" s="468"/>
      <c r="TTG160" s="468"/>
      <c r="TTH160" s="468"/>
      <c r="TTI160" s="468"/>
      <c r="TTJ160" s="468"/>
      <c r="TTK160" s="468"/>
      <c r="TTL160" s="468"/>
      <c r="TTM160" s="468"/>
      <c r="TTN160" s="468"/>
      <c r="TTO160" s="468"/>
      <c r="TTP160" s="468"/>
      <c r="TTQ160" s="468"/>
      <c r="TTR160" s="468"/>
      <c r="TTS160" s="468"/>
      <c r="TTT160" s="468"/>
      <c r="TTU160" s="468"/>
      <c r="TTV160" s="468"/>
      <c r="TTW160" s="468"/>
      <c r="TTX160" s="468"/>
      <c r="TTY160" s="468"/>
      <c r="TTZ160" s="468"/>
      <c r="TUA160" s="468"/>
      <c r="TUB160" s="468"/>
      <c r="TUC160" s="468"/>
      <c r="TUD160" s="468"/>
      <c r="TUE160" s="468"/>
      <c r="TUF160" s="468"/>
      <c r="TUG160" s="468"/>
      <c r="TUH160" s="468"/>
      <c r="TUI160" s="468"/>
      <c r="TUJ160" s="468"/>
      <c r="TUK160" s="468"/>
      <c r="TUL160" s="468"/>
      <c r="TUM160" s="468"/>
      <c r="TUN160" s="468"/>
      <c r="TUO160" s="468"/>
      <c r="TUP160" s="468"/>
      <c r="TUQ160" s="468"/>
      <c r="TUR160" s="468"/>
      <c r="TUS160" s="468"/>
      <c r="TUT160" s="468"/>
      <c r="TUU160" s="468"/>
      <c r="TUV160" s="468"/>
      <c r="TUW160" s="468"/>
      <c r="TUX160" s="468"/>
      <c r="TUY160" s="468"/>
      <c r="TUZ160" s="468"/>
      <c r="TVA160" s="468"/>
      <c r="TVB160" s="468"/>
      <c r="TVC160" s="468"/>
      <c r="TVD160" s="468"/>
      <c r="TVE160" s="468"/>
      <c r="TVF160" s="468"/>
      <c r="TVG160" s="468"/>
      <c r="TVH160" s="468"/>
      <c r="TVI160" s="468"/>
      <c r="TVJ160" s="468"/>
      <c r="TVK160" s="468"/>
      <c r="TVL160" s="468"/>
      <c r="TVM160" s="468"/>
      <c r="TVN160" s="468"/>
      <c r="TVO160" s="468"/>
      <c r="TVP160" s="468"/>
      <c r="TVQ160" s="468"/>
      <c r="TVR160" s="468"/>
      <c r="TVS160" s="468"/>
      <c r="TVT160" s="468"/>
      <c r="TVU160" s="468"/>
      <c r="TVV160" s="468"/>
      <c r="TVW160" s="468"/>
      <c r="TVX160" s="468"/>
      <c r="TVY160" s="468"/>
      <c r="TVZ160" s="468"/>
      <c r="TWA160" s="468"/>
      <c r="TWB160" s="468"/>
      <c r="TWC160" s="468"/>
      <c r="TWD160" s="468"/>
      <c r="TWE160" s="468"/>
      <c r="TWF160" s="468"/>
      <c r="TWG160" s="468"/>
      <c r="TWH160" s="468"/>
      <c r="TWI160" s="468"/>
      <c r="TWJ160" s="468"/>
      <c r="TWK160" s="468"/>
      <c r="TWL160" s="468"/>
      <c r="TWM160" s="468"/>
      <c r="TWN160" s="468"/>
      <c r="TWO160" s="468"/>
      <c r="TWP160" s="468"/>
      <c r="TWQ160" s="468"/>
      <c r="TWR160" s="468"/>
      <c r="TWS160" s="468"/>
      <c r="TWT160" s="468"/>
      <c r="TWU160" s="468"/>
      <c r="TWV160" s="468"/>
      <c r="TWW160" s="468"/>
      <c r="TWX160" s="468"/>
      <c r="TWY160" s="468"/>
      <c r="TWZ160" s="468"/>
      <c r="TXA160" s="468"/>
      <c r="TXB160" s="468"/>
      <c r="TXC160" s="468"/>
      <c r="TXD160" s="468"/>
      <c r="TXE160" s="468"/>
      <c r="TXF160" s="468"/>
      <c r="TXG160" s="468"/>
      <c r="TXH160" s="468"/>
      <c r="TXI160" s="468"/>
      <c r="TXJ160" s="468"/>
      <c r="TXK160" s="468"/>
      <c r="TXL160" s="468"/>
      <c r="TXM160" s="468"/>
      <c r="TXN160" s="468"/>
      <c r="TXO160" s="468"/>
      <c r="TXP160" s="468"/>
      <c r="TXQ160" s="468"/>
      <c r="TXR160" s="468"/>
      <c r="TXS160" s="468"/>
      <c r="TXT160" s="468"/>
      <c r="TXU160" s="468"/>
      <c r="TXV160" s="468"/>
      <c r="TXW160" s="468"/>
      <c r="TXX160" s="468"/>
      <c r="TXY160" s="468"/>
      <c r="TXZ160" s="468"/>
      <c r="TYA160" s="468"/>
      <c r="TYB160" s="468"/>
      <c r="TYC160" s="468"/>
      <c r="TYD160" s="468"/>
      <c r="TYE160" s="468"/>
      <c r="TYF160" s="468"/>
      <c r="TYG160" s="468"/>
      <c r="TYH160" s="468"/>
      <c r="TYI160" s="468"/>
      <c r="TYJ160" s="468"/>
      <c r="TYK160" s="468"/>
      <c r="TYL160" s="468"/>
      <c r="TYM160" s="468"/>
      <c r="TYN160" s="468"/>
      <c r="TYO160" s="468"/>
      <c r="TYP160" s="468"/>
      <c r="TYQ160" s="468"/>
      <c r="TYR160" s="468"/>
      <c r="TYS160" s="468"/>
      <c r="TYT160" s="468"/>
      <c r="TYU160" s="468"/>
      <c r="TYV160" s="468"/>
      <c r="TYW160" s="468"/>
      <c r="TYX160" s="468"/>
      <c r="TYY160" s="468"/>
      <c r="TYZ160" s="468"/>
      <c r="TZA160" s="468"/>
      <c r="TZB160" s="468"/>
      <c r="TZC160" s="468"/>
      <c r="TZD160" s="468"/>
      <c r="TZE160" s="468"/>
      <c r="TZF160" s="468"/>
      <c r="TZG160" s="468"/>
      <c r="TZH160" s="468"/>
      <c r="TZI160" s="468"/>
      <c r="TZJ160" s="468"/>
      <c r="TZK160" s="468"/>
      <c r="TZL160" s="468"/>
      <c r="TZM160" s="468"/>
      <c r="TZN160" s="468"/>
      <c r="TZO160" s="468"/>
      <c r="TZP160" s="468"/>
      <c r="TZQ160" s="468"/>
      <c r="TZR160" s="468"/>
      <c r="TZS160" s="468"/>
      <c r="TZT160" s="468"/>
      <c r="TZU160" s="468"/>
      <c r="TZV160" s="468"/>
      <c r="TZW160" s="468"/>
      <c r="TZX160" s="468"/>
      <c r="TZY160" s="468"/>
      <c r="TZZ160" s="468"/>
      <c r="UAA160" s="468"/>
      <c r="UAB160" s="468"/>
      <c r="UAC160" s="468"/>
      <c r="UAD160" s="468"/>
      <c r="UAE160" s="468"/>
      <c r="UAF160" s="468"/>
      <c r="UAG160" s="468"/>
      <c r="UAH160" s="468"/>
      <c r="UAI160" s="468"/>
      <c r="UAJ160" s="468"/>
      <c r="UAK160" s="468"/>
      <c r="UAL160" s="468"/>
      <c r="UAM160" s="468"/>
      <c r="UAN160" s="468"/>
      <c r="UAO160" s="468"/>
      <c r="UAP160" s="468"/>
      <c r="UAQ160" s="468"/>
      <c r="UAR160" s="468"/>
      <c r="UAS160" s="468"/>
      <c r="UAT160" s="468"/>
      <c r="UAU160" s="468"/>
      <c r="UAV160" s="468"/>
      <c r="UAW160" s="468"/>
      <c r="UAX160" s="468"/>
      <c r="UAY160" s="468"/>
      <c r="UAZ160" s="468"/>
      <c r="UBA160" s="468"/>
      <c r="UBB160" s="468"/>
      <c r="UBC160" s="468"/>
      <c r="UBD160" s="468"/>
      <c r="UBE160" s="468"/>
      <c r="UBF160" s="468"/>
      <c r="UBG160" s="468"/>
      <c r="UBH160" s="468"/>
      <c r="UBI160" s="468"/>
      <c r="UBJ160" s="468"/>
      <c r="UBK160" s="468"/>
      <c r="UBL160" s="468"/>
      <c r="UBM160" s="468"/>
      <c r="UBN160" s="468"/>
      <c r="UBO160" s="468"/>
      <c r="UBP160" s="468"/>
      <c r="UBQ160" s="468"/>
      <c r="UBR160" s="468"/>
      <c r="UBS160" s="468"/>
      <c r="UBT160" s="468"/>
      <c r="UBU160" s="468"/>
      <c r="UBV160" s="468"/>
      <c r="UBW160" s="468"/>
      <c r="UBX160" s="468"/>
      <c r="UBY160" s="468"/>
      <c r="UBZ160" s="468"/>
      <c r="UCA160" s="468"/>
      <c r="UCB160" s="468"/>
      <c r="UCC160" s="468"/>
      <c r="UCD160" s="468"/>
      <c r="UCE160" s="468"/>
      <c r="UCF160" s="468"/>
      <c r="UCG160" s="468"/>
      <c r="UCH160" s="468"/>
      <c r="UCI160" s="468"/>
      <c r="UCJ160" s="468"/>
      <c r="UCK160" s="468"/>
      <c r="UCL160" s="468"/>
      <c r="UCM160" s="468"/>
      <c r="UCN160" s="468"/>
      <c r="UCO160" s="468"/>
      <c r="UCP160" s="468"/>
      <c r="UCQ160" s="468"/>
      <c r="UCR160" s="468"/>
      <c r="UCS160" s="468"/>
      <c r="UCT160" s="468"/>
      <c r="UCU160" s="468"/>
      <c r="UCV160" s="468"/>
      <c r="UCW160" s="468"/>
      <c r="UCX160" s="468"/>
      <c r="UCY160" s="468"/>
      <c r="UCZ160" s="468"/>
      <c r="UDA160" s="468"/>
      <c r="UDB160" s="468"/>
      <c r="UDC160" s="468"/>
      <c r="UDD160" s="468"/>
      <c r="UDE160" s="468"/>
      <c r="UDF160" s="468"/>
      <c r="UDG160" s="468"/>
      <c r="UDH160" s="468"/>
      <c r="UDI160" s="468"/>
      <c r="UDJ160" s="468"/>
      <c r="UDK160" s="468"/>
      <c r="UDL160" s="468"/>
      <c r="UDM160" s="468"/>
      <c r="UDN160" s="468"/>
      <c r="UDO160" s="468"/>
      <c r="UDP160" s="468"/>
      <c r="UDQ160" s="468"/>
      <c r="UDR160" s="468"/>
      <c r="UDS160" s="468"/>
      <c r="UDT160" s="468"/>
      <c r="UDU160" s="468"/>
      <c r="UDV160" s="468"/>
      <c r="UDW160" s="468"/>
      <c r="UDX160" s="468"/>
      <c r="UDY160" s="468"/>
      <c r="UDZ160" s="468"/>
      <c r="UEA160" s="468"/>
      <c r="UEB160" s="468"/>
      <c r="UEC160" s="468"/>
      <c r="UED160" s="468"/>
      <c r="UEE160" s="468"/>
      <c r="UEF160" s="468"/>
      <c r="UEG160" s="468"/>
      <c r="UEH160" s="468"/>
      <c r="UEI160" s="468"/>
      <c r="UEJ160" s="468"/>
      <c r="UEK160" s="468"/>
      <c r="UEL160" s="468"/>
      <c r="UEM160" s="468"/>
      <c r="UEN160" s="468"/>
      <c r="UEO160" s="468"/>
      <c r="UEP160" s="468"/>
      <c r="UEQ160" s="468"/>
      <c r="UER160" s="468"/>
      <c r="UES160" s="468"/>
      <c r="UET160" s="468"/>
      <c r="UEU160" s="468"/>
      <c r="UEV160" s="468"/>
      <c r="UEW160" s="468"/>
      <c r="UEX160" s="468"/>
      <c r="UEY160" s="468"/>
      <c r="UEZ160" s="468"/>
      <c r="UFA160" s="468"/>
      <c r="UFB160" s="468"/>
      <c r="UFC160" s="468"/>
      <c r="UFD160" s="468"/>
      <c r="UFE160" s="468"/>
      <c r="UFF160" s="468"/>
      <c r="UFG160" s="468"/>
      <c r="UFH160" s="468"/>
      <c r="UFI160" s="468"/>
      <c r="UFJ160" s="468"/>
      <c r="UFK160" s="468"/>
      <c r="UFL160" s="468"/>
      <c r="UFM160" s="468"/>
      <c r="UFN160" s="468"/>
      <c r="UFO160" s="468"/>
      <c r="UFP160" s="468"/>
      <c r="UFQ160" s="468"/>
      <c r="UFR160" s="468"/>
      <c r="UFS160" s="468"/>
      <c r="UFT160" s="468"/>
      <c r="UFU160" s="468"/>
      <c r="UFV160" s="468"/>
      <c r="UFW160" s="468"/>
      <c r="UFX160" s="468"/>
      <c r="UFY160" s="468"/>
      <c r="UFZ160" s="468"/>
      <c r="UGA160" s="468"/>
      <c r="UGB160" s="468"/>
      <c r="UGC160" s="468"/>
      <c r="UGD160" s="468"/>
      <c r="UGE160" s="468"/>
      <c r="UGF160" s="468"/>
      <c r="UGG160" s="468"/>
      <c r="UGH160" s="468"/>
      <c r="UGI160" s="468"/>
      <c r="UGJ160" s="468"/>
      <c r="UGK160" s="468"/>
      <c r="UGL160" s="468"/>
      <c r="UGM160" s="468"/>
      <c r="UGN160" s="468"/>
      <c r="UGO160" s="468"/>
      <c r="UGP160" s="468"/>
      <c r="UGQ160" s="468"/>
      <c r="UGR160" s="468"/>
      <c r="UGS160" s="468"/>
      <c r="UGT160" s="468"/>
      <c r="UGU160" s="468"/>
      <c r="UGV160" s="468"/>
      <c r="UGW160" s="468"/>
      <c r="UGX160" s="468"/>
      <c r="UGY160" s="468"/>
      <c r="UGZ160" s="468"/>
      <c r="UHA160" s="468"/>
      <c r="UHB160" s="468"/>
      <c r="UHC160" s="468"/>
      <c r="UHD160" s="468"/>
      <c r="UHE160" s="468"/>
      <c r="UHF160" s="468"/>
      <c r="UHG160" s="468"/>
      <c r="UHH160" s="468"/>
      <c r="UHI160" s="468"/>
      <c r="UHJ160" s="468"/>
      <c r="UHK160" s="468"/>
      <c r="UHL160" s="468"/>
      <c r="UHM160" s="468"/>
      <c r="UHN160" s="468"/>
      <c r="UHO160" s="468"/>
      <c r="UHP160" s="468"/>
      <c r="UHQ160" s="468"/>
      <c r="UHR160" s="468"/>
      <c r="UHS160" s="468"/>
      <c r="UHT160" s="468"/>
      <c r="UHU160" s="468"/>
      <c r="UHV160" s="468"/>
      <c r="UHW160" s="468"/>
      <c r="UHX160" s="468"/>
      <c r="UHY160" s="468"/>
      <c r="UHZ160" s="468"/>
      <c r="UIA160" s="468"/>
      <c r="UIB160" s="468"/>
      <c r="UIC160" s="468"/>
      <c r="UID160" s="468"/>
      <c r="UIE160" s="468"/>
      <c r="UIF160" s="468"/>
      <c r="UIG160" s="468"/>
      <c r="UIH160" s="468"/>
      <c r="UII160" s="468"/>
      <c r="UIJ160" s="468"/>
      <c r="UIK160" s="468"/>
      <c r="UIL160" s="468"/>
      <c r="UIM160" s="468"/>
      <c r="UIN160" s="468"/>
      <c r="UIO160" s="468"/>
      <c r="UIP160" s="468"/>
      <c r="UIQ160" s="468"/>
      <c r="UIR160" s="468"/>
      <c r="UIS160" s="468"/>
      <c r="UIT160" s="468"/>
      <c r="UIU160" s="468"/>
      <c r="UIV160" s="468"/>
      <c r="UIW160" s="468"/>
      <c r="UIX160" s="468"/>
      <c r="UIY160" s="468"/>
      <c r="UIZ160" s="468"/>
      <c r="UJA160" s="468"/>
      <c r="UJB160" s="468"/>
      <c r="UJC160" s="468"/>
      <c r="UJD160" s="468"/>
      <c r="UJE160" s="468"/>
      <c r="UJF160" s="468"/>
      <c r="UJG160" s="468"/>
      <c r="UJH160" s="468"/>
      <c r="UJI160" s="468"/>
      <c r="UJJ160" s="468"/>
      <c r="UJK160" s="468"/>
      <c r="UJL160" s="468"/>
      <c r="UJM160" s="468"/>
      <c r="UJN160" s="468"/>
      <c r="UJO160" s="468"/>
      <c r="UJP160" s="468"/>
      <c r="UJQ160" s="468"/>
      <c r="UJR160" s="468"/>
      <c r="UJS160" s="468"/>
      <c r="UJT160" s="468"/>
      <c r="UJU160" s="468"/>
      <c r="UJV160" s="468"/>
      <c r="UJW160" s="468"/>
      <c r="UJX160" s="468"/>
      <c r="UJY160" s="468"/>
      <c r="UJZ160" s="468"/>
      <c r="UKA160" s="468"/>
      <c r="UKB160" s="468"/>
      <c r="UKC160" s="468"/>
      <c r="UKD160" s="468"/>
      <c r="UKE160" s="468"/>
      <c r="UKF160" s="468"/>
      <c r="UKG160" s="468"/>
      <c r="UKH160" s="468"/>
      <c r="UKI160" s="468"/>
      <c r="UKJ160" s="468"/>
      <c r="UKK160" s="468"/>
      <c r="UKL160" s="468"/>
      <c r="UKM160" s="468"/>
      <c r="UKN160" s="468"/>
      <c r="UKO160" s="468"/>
      <c r="UKP160" s="468"/>
      <c r="UKQ160" s="468"/>
      <c r="UKR160" s="468"/>
      <c r="UKS160" s="468"/>
      <c r="UKT160" s="468"/>
      <c r="UKU160" s="468"/>
      <c r="UKV160" s="468"/>
      <c r="UKW160" s="468"/>
      <c r="UKX160" s="468"/>
      <c r="UKY160" s="468"/>
      <c r="UKZ160" s="468"/>
      <c r="ULA160" s="468"/>
      <c r="ULB160" s="468"/>
      <c r="ULC160" s="468"/>
      <c r="ULD160" s="468"/>
      <c r="ULE160" s="468"/>
      <c r="ULF160" s="468"/>
      <c r="ULG160" s="468"/>
      <c r="ULH160" s="468"/>
      <c r="ULI160" s="468"/>
      <c r="ULJ160" s="468"/>
      <c r="ULK160" s="468"/>
      <c r="ULL160" s="468"/>
      <c r="ULM160" s="468"/>
      <c r="ULN160" s="468"/>
      <c r="ULO160" s="468"/>
      <c r="ULP160" s="468"/>
      <c r="ULQ160" s="468"/>
      <c r="ULR160" s="468"/>
      <c r="ULS160" s="468"/>
      <c r="ULT160" s="468"/>
      <c r="ULU160" s="468"/>
      <c r="ULV160" s="468"/>
      <c r="ULW160" s="468"/>
      <c r="ULX160" s="468"/>
      <c r="ULY160" s="468"/>
      <c r="ULZ160" s="468"/>
      <c r="UMA160" s="468"/>
      <c r="UMB160" s="468"/>
      <c r="UMC160" s="468"/>
      <c r="UMD160" s="468"/>
      <c r="UME160" s="468"/>
      <c r="UMF160" s="468"/>
      <c r="UMG160" s="468"/>
      <c r="UMH160" s="468"/>
      <c r="UMI160" s="468"/>
      <c r="UMJ160" s="468"/>
      <c r="UMK160" s="468"/>
      <c r="UML160" s="468"/>
      <c r="UMM160" s="468"/>
      <c r="UMN160" s="468"/>
      <c r="UMO160" s="468"/>
      <c r="UMP160" s="468"/>
      <c r="UMQ160" s="468"/>
      <c r="UMR160" s="468"/>
      <c r="UMS160" s="468"/>
      <c r="UMT160" s="468"/>
      <c r="UMU160" s="468"/>
      <c r="UMV160" s="468"/>
      <c r="UMW160" s="468"/>
      <c r="UMX160" s="468"/>
      <c r="UMY160" s="468"/>
      <c r="UMZ160" s="468"/>
      <c r="UNA160" s="468"/>
      <c r="UNB160" s="468"/>
      <c r="UNC160" s="468"/>
      <c r="UND160" s="468"/>
      <c r="UNE160" s="468"/>
      <c r="UNF160" s="468"/>
      <c r="UNG160" s="468"/>
      <c r="UNH160" s="468"/>
      <c r="UNI160" s="468"/>
      <c r="UNJ160" s="468"/>
      <c r="UNK160" s="468"/>
      <c r="UNL160" s="468"/>
      <c r="UNM160" s="468"/>
      <c r="UNN160" s="468"/>
      <c r="UNO160" s="468"/>
      <c r="UNP160" s="468"/>
      <c r="UNQ160" s="468"/>
      <c r="UNR160" s="468"/>
      <c r="UNS160" s="468"/>
      <c r="UNT160" s="468"/>
      <c r="UNU160" s="468"/>
      <c r="UNV160" s="468"/>
      <c r="UNW160" s="468"/>
      <c r="UNX160" s="468"/>
      <c r="UNY160" s="468"/>
      <c r="UNZ160" s="468"/>
      <c r="UOA160" s="468"/>
      <c r="UOB160" s="468"/>
      <c r="UOC160" s="468"/>
      <c r="UOD160" s="468"/>
      <c r="UOE160" s="468"/>
      <c r="UOF160" s="468"/>
      <c r="UOG160" s="468"/>
      <c r="UOH160" s="468"/>
      <c r="UOI160" s="468"/>
      <c r="UOJ160" s="468"/>
      <c r="UOK160" s="468"/>
      <c r="UOL160" s="468"/>
      <c r="UOM160" s="468"/>
      <c r="UON160" s="468"/>
      <c r="UOO160" s="468"/>
      <c r="UOP160" s="468"/>
      <c r="UOQ160" s="468"/>
      <c r="UOR160" s="468"/>
      <c r="UOS160" s="468"/>
      <c r="UOT160" s="468"/>
      <c r="UOU160" s="468"/>
      <c r="UOV160" s="468"/>
      <c r="UOW160" s="468"/>
      <c r="UOX160" s="468"/>
      <c r="UOY160" s="468"/>
      <c r="UOZ160" s="468"/>
      <c r="UPA160" s="468"/>
      <c r="UPB160" s="468"/>
      <c r="UPC160" s="468"/>
      <c r="UPD160" s="468"/>
      <c r="UPE160" s="468"/>
      <c r="UPF160" s="468"/>
      <c r="UPG160" s="468"/>
      <c r="UPH160" s="468"/>
      <c r="UPI160" s="468"/>
      <c r="UPJ160" s="468"/>
      <c r="UPK160" s="468"/>
      <c r="UPL160" s="468"/>
      <c r="UPM160" s="468"/>
      <c r="UPN160" s="468"/>
      <c r="UPO160" s="468"/>
      <c r="UPP160" s="468"/>
      <c r="UPQ160" s="468"/>
      <c r="UPR160" s="468"/>
      <c r="UPS160" s="468"/>
      <c r="UPT160" s="468"/>
      <c r="UPU160" s="468"/>
      <c r="UPV160" s="468"/>
      <c r="UPW160" s="468"/>
      <c r="UPX160" s="468"/>
      <c r="UPY160" s="468"/>
      <c r="UPZ160" s="468"/>
      <c r="UQA160" s="468"/>
      <c r="UQB160" s="468"/>
      <c r="UQC160" s="468"/>
      <c r="UQD160" s="468"/>
      <c r="UQE160" s="468"/>
      <c r="UQF160" s="468"/>
      <c r="UQG160" s="468"/>
      <c r="UQH160" s="468"/>
      <c r="UQI160" s="468"/>
      <c r="UQJ160" s="468"/>
      <c r="UQK160" s="468"/>
      <c r="UQL160" s="468"/>
      <c r="UQM160" s="468"/>
      <c r="UQN160" s="468"/>
      <c r="UQO160" s="468"/>
      <c r="UQP160" s="468"/>
      <c r="UQQ160" s="468"/>
      <c r="UQR160" s="468"/>
      <c r="UQS160" s="468"/>
      <c r="UQT160" s="468"/>
      <c r="UQU160" s="468"/>
      <c r="UQV160" s="468"/>
      <c r="UQW160" s="468"/>
      <c r="UQX160" s="468"/>
      <c r="UQY160" s="468"/>
      <c r="UQZ160" s="468"/>
      <c r="URA160" s="468"/>
      <c r="URB160" s="468"/>
      <c r="URC160" s="468"/>
      <c r="URD160" s="468"/>
      <c r="URE160" s="468"/>
      <c r="URF160" s="468"/>
      <c r="URG160" s="468"/>
      <c r="URH160" s="468"/>
      <c r="URI160" s="468"/>
      <c r="URJ160" s="468"/>
      <c r="URK160" s="468"/>
      <c r="URL160" s="468"/>
      <c r="URM160" s="468"/>
      <c r="URN160" s="468"/>
      <c r="URO160" s="468"/>
      <c r="URP160" s="468"/>
      <c r="URQ160" s="468"/>
      <c r="URR160" s="468"/>
      <c r="URS160" s="468"/>
      <c r="URT160" s="468"/>
      <c r="URU160" s="468"/>
      <c r="URV160" s="468"/>
      <c r="URW160" s="468"/>
      <c r="URX160" s="468"/>
      <c r="URY160" s="468"/>
      <c r="URZ160" s="468"/>
      <c r="USA160" s="468"/>
      <c r="USB160" s="468"/>
      <c r="USC160" s="468"/>
      <c r="USD160" s="468"/>
      <c r="USE160" s="468"/>
      <c r="USF160" s="468"/>
      <c r="USG160" s="468"/>
      <c r="USH160" s="468"/>
      <c r="USI160" s="468"/>
      <c r="USJ160" s="468"/>
      <c r="USK160" s="468"/>
      <c r="USL160" s="468"/>
      <c r="USM160" s="468"/>
      <c r="USN160" s="468"/>
      <c r="USO160" s="468"/>
      <c r="USP160" s="468"/>
      <c r="USQ160" s="468"/>
      <c r="USR160" s="468"/>
      <c r="USS160" s="468"/>
      <c r="UST160" s="468"/>
      <c r="USU160" s="468"/>
      <c r="USV160" s="468"/>
      <c r="USW160" s="468"/>
      <c r="USX160" s="468"/>
      <c r="USY160" s="468"/>
      <c r="USZ160" s="468"/>
      <c r="UTA160" s="468"/>
      <c r="UTB160" s="468"/>
      <c r="UTC160" s="468"/>
      <c r="UTD160" s="468"/>
      <c r="UTE160" s="468"/>
      <c r="UTF160" s="468"/>
      <c r="UTG160" s="468"/>
      <c r="UTH160" s="468"/>
      <c r="UTI160" s="468"/>
      <c r="UTJ160" s="468"/>
      <c r="UTK160" s="468"/>
      <c r="UTL160" s="468"/>
      <c r="UTM160" s="468"/>
      <c r="UTN160" s="468"/>
      <c r="UTO160" s="468"/>
      <c r="UTP160" s="468"/>
      <c r="UTQ160" s="468"/>
      <c r="UTR160" s="468"/>
      <c r="UTS160" s="468"/>
      <c r="UTT160" s="468"/>
      <c r="UTU160" s="468"/>
      <c r="UTV160" s="468"/>
      <c r="UTW160" s="468"/>
      <c r="UTX160" s="468"/>
      <c r="UTY160" s="468"/>
      <c r="UTZ160" s="468"/>
      <c r="UUA160" s="468"/>
      <c r="UUB160" s="468"/>
      <c r="UUC160" s="468"/>
      <c r="UUD160" s="468"/>
      <c r="UUE160" s="468"/>
      <c r="UUF160" s="468"/>
      <c r="UUG160" s="468"/>
      <c r="UUH160" s="468"/>
      <c r="UUI160" s="468"/>
      <c r="UUJ160" s="468"/>
      <c r="UUK160" s="468"/>
      <c r="UUL160" s="468"/>
      <c r="UUM160" s="468"/>
      <c r="UUN160" s="468"/>
      <c r="UUO160" s="468"/>
      <c r="UUP160" s="468"/>
      <c r="UUQ160" s="468"/>
      <c r="UUR160" s="468"/>
      <c r="UUS160" s="468"/>
      <c r="UUT160" s="468"/>
      <c r="UUU160" s="468"/>
      <c r="UUV160" s="468"/>
      <c r="UUW160" s="468"/>
      <c r="UUX160" s="468"/>
      <c r="UUY160" s="468"/>
      <c r="UUZ160" s="468"/>
      <c r="UVA160" s="468"/>
      <c r="UVB160" s="468"/>
      <c r="UVC160" s="468"/>
      <c r="UVD160" s="468"/>
      <c r="UVE160" s="468"/>
      <c r="UVF160" s="468"/>
      <c r="UVG160" s="468"/>
      <c r="UVH160" s="468"/>
      <c r="UVI160" s="468"/>
      <c r="UVJ160" s="468"/>
      <c r="UVK160" s="468"/>
      <c r="UVL160" s="468"/>
      <c r="UVM160" s="468"/>
      <c r="UVN160" s="468"/>
      <c r="UVO160" s="468"/>
      <c r="UVP160" s="468"/>
      <c r="UVQ160" s="468"/>
      <c r="UVR160" s="468"/>
      <c r="UVS160" s="468"/>
      <c r="UVT160" s="468"/>
      <c r="UVU160" s="468"/>
      <c r="UVV160" s="468"/>
      <c r="UVW160" s="468"/>
      <c r="UVX160" s="468"/>
      <c r="UVY160" s="468"/>
      <c r="UVZ160" s="468"/>
      <c r="UWA160" s="468"/>
      <c r="UWB160" s="468"/>
      <c r="UWC160" s="468"/>
      <c r="UWD160" s="468"/>
      <c r="UWE160" s="468"/>
      <c r="UWF160" s="468"/>
      <c r="UWG160" s="468"/>
      <c r="UWH160" s="468"/>
      <c r="UWI160" s="468"/>
      <c r="UWJ160" s="468"/>
      <c r="UWK160" s="468"/>
      <c r="UWL160" s="468"/>
      <c r="UWM160" s="468"/>
      <c r="UWN160" s="468"/>
      <c r="UWO160" s="468"/>
      <c r="UWP160" s="468"/>
      <c r="UWQ160" s="468"/>
      <c r="UWR160" s="468"/>
      <c r="UWS160" s="468"/>
      <c r="UWT160" s="468"/>
      <c r="UWU160" s="468"/>
      <c r="UWV160" s="468"/>
      <c r="UWW160" s="468"/>
      <c r="UWX160" s="468"/>
      <c r="UWY160" s="468"/>
      <c r="UWZ160" s="468"/>
      <c r="UXA160" s="468"/>
      <c r="UXB160" s="468"/>
      <c r="UXC160" s="468"/>
      <c r="UXD160" s="468"/>
      <c r="UXE160" s="468"/>
      <c r="UXF160" s="468"/>
      <c r="UXG160" s="468"/>
      <c r="UXH160" s="468"/>
      <c r="UXI160" s="468"/>
      <c r="UXJ160" s="468"/>
      <c r="UXK160" s="468"/>
      <c r="UXL160" s="468"/>
      <c r="UXM160" s="468"/>
      <c r="UXN160" s="468"/>
      <c r="UXO160" s="468"/>
      <c r="UXP160" s="468"/>
      <c r="UXQ160" s="468"/>
      <c r="UXR160" s="468"/>
      <c r="UXS160" s="468"/>
      <c r="UXT160" s="468"/>
      <c r="UXU160" s="468"/>
      <c r="UXV160" s="468"/>
      <c r="UXW160" s="468"/>
      <c r="UXX160" s="468"/>
      <c r="UXY160" s="468"/>
      <c r="UXZ160" s="468"/>
      <c r="UYA160" s="468"/>
      <c r="UYB160" s="468"/>
      <c r="UYC160" s="468"/>
      <c r="UYD160" s="468"/>
      <c r="UYE160" s="468"/>
      <c r="UYF160" s="468"/>
      <c r="UYG160" s="468"/>
      <c r="UYH160" s="468"/>
      <c r="UYI160" s="468"/>
      <c r="UYJ160" s="468"/>
      <c r="UYK160" s="468"/>
      <c r="UYL160" s="468"/>
      <c r="UYM160" s="468"/>
      <c r="UYN160" s="468"/>
      <c r="UYO160" s="468"/>
      <c r="UYP160" s="468"/>
      <c r="UYQ160" s="468"/>
      <c r="UYR160" s="468"/>
      <c r="UYS160" s="468"/>
      <c r="UYT160" s="468"/>
      <c r="UYU160" s="468"/>
      <c r="UYV160" s="468"/>
      <c r="UYW160" s="468"/>
      <c r="UYX160" s="468"/>
      <c r="UYY160" s="468"/>
      <c r="UYZ160" s="468"/>
      <c r="UZA160" s="468"/>
      <c r="UZB160" s="468"/>
      <c r="UZC160" s="468"/>
      <c r="UZD160" s="468"/>
      <c r="UZE160" s="468"/>
      <c r="UZF160" s="468"/>
      <c r="UZG160" s="468"/>
      <c r="UZH160" s="468"/>
      <c r="UZI160" s="468"/>
      <c r="UZJ160" s="468"/>
      <c r="UZK160" s="468"/>
      <c r="UZL160" s="468"/>
      <c r="UZM160" s="468"/>
      <c r="UZN160" s="468"/>
      <c r="UZO160" s="468"/>
      <c r="UZP160" s="468"/>
      <c r="UZQ160" s="468"/>
      <c r="UZR160" s="468"/>
      <c r="UZS160" s="468"/>
      <c r="UZT160" s="468"/>
      <c r="UZU160" s="468"/>
      <c r="UZV160" s="468"/>
      <c r="UZW160" s="468"/>
      <c r="UZX160" s="468"/>
      <c r="UZY160" s="468"/>
      <c r="UZZ160" s="468"/>
      <c r="VAA160" s="468"/>
      <c r="VAB160" s="468"/>
      <c r="VAC160" s="468"/>
      <c r="VAD160" s="468"/>
      <c r="VAE160" s="468"/>
      <c r="VAF160" s="468"/>
      <c r="VAG160" s="468"/>
      <c r="VAH160" s="468"/>
      <c r="VAI160" s="468"/>
      <c r="VAJ160" s="468"/>
      <c r="VAK160" s="468"/>
      <c r="VAL160" s="468"/>
      <c r="VAM160" s="468"/>
      <c r="VAN160" s="468"/>
      <c r="VAO160" s="468"/>
      <c r="VAP160" s="468"/>
      <c r="VAQ160" s="468"/>
      <c r="VAR160" s="468"/>
      <c r="VAS160" s="468"/>
      <c r="VAT160" s="468"/>
      <c r="VAU160" s="468"/>
      <c r="VAV160" s="468"/>
      <c r="VAW160" s="468"/>
      <c r="VAX160" s="468"/>
      <c r="VAY160" s="468"/>
      <c r="VAZ160" s="468"/>
      <c r="VBA160" s="468"/>
      <c r="VBB160" s="468"/>
      <c r="VBC160" s="468"/>
      <c r="VBD160" s="468"/>
      <c r="VBE160" s="468"/>
      <c r="VBF160" s="468"/>
      <c r="VBG160" s="468"/>
      <c r="VBH160" s="468"/>
      <c r="VBI160" s="468"/>
      <c r="VBJ160" s="468"/>
      <c r="VBK160" s="468"/>
      <c r="VBL160" s="468"/>
      <c r="VBM160" s="468"/>
      <c r="VBN160" s="468"/>
      <c r="VBO160" s="468"/>
      <c r="VBP160" s="468"/>
      <c r="VBQ160" s="468"/>
      <c r="VBR160" s="468"/>
      <c r="VBS160" s="468"/>
      <c r="VBT160" s="468"/>
      <c r="VBU160" s="468"/>
      <c r="VBV160" s="468"/>
      <c r="VBW160" s="468"/>
      <c r="VBX160" s="468"/>
      <c r="VBY160" s="468"/>
      <c r="VBZ160" s="468"/>
      <c r="VCA160" s="468"/>
      <c r="VCB160" s="468"/>
      <c r="VCC160" s="468"/>
      <c r="VCD160" s="468"/>
      <c r="VCE160" s="468"/>
      <c r="VCF160" s="468"/>
      <c r="VCG160" s="468"/>
      <c r="VCH160" s="468"/>
      <c r="VCI160" s="468"/>
      <c r="VCJ160" s="468"/>
      <c r="VCK160" s="468"/>
      <c r="VCL160" s="468"/>
      <c r="VCM160" s="468"/>
      <c r="VCN160" s="468"/>
      <c r="VCO160" s="468"/>
      <c r="VCP160" s="468"/>
      <c r="VCQ160" s="468"/>
      <c r="VCR160" s="468"/>
      <c r="VCS160" s="468"/>
      <c r="VCT160" s="468"/>
      <c r="VCU160" s="468"/>
      <c r="VCV160" s="468"/>
      <c r="VCW160" s="468"/>
      <c r="VCX160" s="468"/>
      <c r="VCY160" s="468"/>
      <c r="VCZ160" s="468"/>
      <c r="VDA160" s="468"/>
      <c r="VDB160" s="468"/>
      <c r="VDC160" s="468"/>
      <c r="VDD160" s="468"/>
      <c r="VDE160" s="468"/>
      <c r="VDF160" s="468"/>
      <c r="VDG160" s="468"/>
      <c r="VDH160" s="468"/>
      <c r="VDI160" s="468"/>
      <c r="VDJ160" s="468"/>
      <c r="VDK160" s="468"/>
      <c r="VDL160" s="468"/>
      <c r="VDM160" s="468"/>
      <c r="VDN160" s="468"/>
      <c r="VDO160" s="468"/>
      <c r="VDP160" s="468"/>
      <c r="VDQ160" s="468"/>
      <c r="VDR160" s="468"/>
      <c r="VDS160" s="468"/>
      <c r="VDT160" s="468"/>
      <c r="VDU160" s="468"/>
      <c r="VDV160" s="468"/>
      <c r="VDW160" s="468"/>
      <c r="VDX160" s="468"/>
      <c r="VDY160" s="468"/>
      <c r="VDZ160" s="468"/>
      <c r="VEA160" s="468"/>
      <c r="VEB160" s="468"/>
      <c r="VEC160" s="468"/>
      <c r="VED160" s="468"/>
      <c r="VEE160" s="468"/>
      <c r="VEF160" s="468"/>
      <c r="VEG160" s="468"/>
      <c r="VEH160" s="468"/>
      <c r="VEI160" s="468"/>
      <c r="VEJ160" s="468"/>
      <c r="VEK160" s="468"/>
      <c r="VEL160" s="468"/>
      <c r="VEM160" s="468"/>
      <c r="VEN160" s="468"/>
      <c r="VEO160" s="468"/>
      <c r="VEP160" s="468"/>
      <c r="VEQ160" s="468"/>
      <c r="VER160" s="468"/>
      <c r="VES160" s="468"/>
      <c r="VET160" s="468"/>
      <c r="VEU160" s="468"/>
      <c r="VEV160" s="468"/>
      <c r="VEW160" s="468"/>
      <c r="VEX160" s="468"/>
      <c r="VEY160" s="468"/>
      <c r="VEZ160" s="468"/>
      <c r="VFA160" s="468"/>
      <c r="VFB160" s="468"/>
      <c r="VFC160" s="468"/>
      <c r="VFD160" s="468"/>
      <c r="VFE160" s="468"/>
      <c r="VFF160" s="468"/>
      <c r="VFG160" s="468"/>
      <c r="VFH160" s="468"/>
      <c r="VFI160" s="468"/>
      <c r="VFJ160" s="468"/>
      <c r="VFK160" s="468"/>
      <c r="VFL160" s="468"/>
      <c r="VFM160" s="468"/>
      <c r="VFN160" s="468"/>
      <c r="VFO160" s="468"/>
      <c r="VFP160" s="468"/>
      <c r="VFQ160" s="468"/>
      <c r="VFR160" s="468"/>
      <c r="VFS160" s="468"/>
      <c r="VFT160" s="468"/>
      <c r="VFU160" s="468"/>
      <c r="VFV160" s="468"/>
      <c r="VFW160" s="468"/>
      <c r="VFX160" s="468"/>
      <c r="VFY160" s="468"/>
      <c r="VFZ160" s="468"/>
      <c r="VGA160" s="468"/>
      <c r="VGB160" s="468"/>
      <c r="VGC160" s="468"/>
      <c r="VGD160" s="468"/>
      <c r="VGE160" s="468"/>
      <c r="VGF160" s="468"/>
      <c r="VGG160" s="468"/>
      <c r="VGH160" s="468"/>
      <c r="VGI160" s="468"/>
      <c r="VGJ160" s="468"/>
      <c r="VGK160" s="468"/>
      <c r="VGL160" s="468"/>
      <c r="VGM160" s="468"/>
      <c r="VGN160" s="468"/>
      <c r="VGO160" s="468"/>
      <c r="VGP160" s="468"/>
      <c r="VGQ160" s="468"/>
      <c r="VGR160" s="468"/>
      <c r="VGS160" s="468"/>
      <c r="VGT160" s="468"/>
      <c r="VGU160" s="468"/>
      <c r="VGV160" s="468"/>
      <c r="VGW160" s="468"/>
      <c r="VGX160" s="468"/>
      <c r="VGY160" s="468"/>
      <c r="VGZ160" s="468"/>
      <c r="VHA160" s="468"/>
      <c r="VHB160" s="468"/>
      <c r="VHC160" s="468"/>
      <c r="VHD160" s="468"/>
      <c r="VHE160" s="468"/>
      <c r="VHF160" s="468"/>
      <c r="VHG160" s="468"/>
      <c r="VHH160" s="468"/>
      <c r="VHI160" s="468"/>
      <c r="VHJ160" s="468"/>
      <c r="VHK160" s="468"/>
      <c r="VHL160" s="468"/>
      <c r="VHM160" s="468"/>
      <c r="VHN160" s="468"/>
      <c r="VHO160" s="468"/>
      <c r="VHP160" s="468"/>
      <c r="VHQ160" s="468"/>
      <c r="VHR160" s="468"/>
      <c r="VHS160" s="468"/>
      <c r="VHT160" s="468"/>
      <c r="VHU160" s="468"/>
      <c r="VHV160" s="468"/>
      <c r="VHW160" s="468"/>
      <c r="VHX160" s="468"/>
      <c r="VHY160" s="468"/>
      <c r="VHZ160" s="468"/>
      <c r="VIA160" s="468"/>
      <c r="VIB160" s="468"/>
      <c r="VIC160" s="468"/>
      <c r="VID160" s="468"/>
      <c r="VIE160" s="468"/>
      <c r="VIF160" s="468"/>
      <c r="VIG160" s="468"/>
      <c r="VIH160" s="468"/>
      <c r="VII160" s="468"/>
      <c r="VIJ160" s="468"/>
      <c r="VIK160" s="468"/>
      <c r="VIL160" s="468"/>
      <c r="VIM160" s="468"/>
      <c r="VIN160" s="468"/>
      <c r="VIO160" s="468"/>
      <c r="VIP160" s="468"/>
      <c r="VIQ160" s="468"/>
      <c r="VIR160" s="468"/>
      <c r="VIS160" s="468"/>
      <c r="VIT160" s="468"/>
      <c r="VIU160" s="468"/>
      <c r="VIV160" s="468"/>
      <c r="VIW160" s="468"/>
      <c r="VIX160" s="468"/>
      <c r="VIY160" s="468"/>
      <c r="VIZ160" s="468"/>
      <c r="VJA160" s="468"/>
      <c r="VJB160" s="468"/>
      <c r="VJC160" s="468"/>
      <c r="VJD160" s="468"/>
      <c r="VJE160" s="468"/>
      <c r="VJF160" s="468"/>
      <c r="VJG160" s="468"/>
      <c r="VJH160" s="468"/>
      <c r="VJI160" s="468"/>
      <c r="VJJ160" s="468"/>
      <c r="VJK160" s="468"/>
      <c r="VJL160" s="468"/>
      <c r="VJM160" s="468"/>
      <c r="VJN160" s="468"/>
      <c r="VJO160" s="468"/>
      <c r="VJP160" s="468"/>
      <c r="VJQ160" s="468"/>
      <c r="VJR160" s="468"/>
      <c r="VJS160" s="468"/>
      <c r="VJT160" s="468"/>
      <c r="VJU160" s="468"/>
      <c r="VJV160" s="468"/>
      <c r="VJW160" s="468"/>
      <c r="VJX160" s="468"/>
      <c r="VJY160" s="468"/>
      <c r="VJZ160" s="468"/>
      <c r="VKA160" s="468"/>
      <c r="VKB160" s="468"/>
      <c r="VKC160" s="468"/>
      <c r="VKD160" s="468"/>
      <c r="VKE160" s="468"/>
      <c r="VKF160" s="468"/>
      <c r="VKG160" s="468"/>
      <c r="VKH160" s="468"/>
      <c r="VKI160" s="468"/>
      <c r="VKJ160" s="468"/>
      <c r="VKK160" s="468"/>
      <c r="VKL160" s="468"/>
      <c r="VKM160" s="468"/>
      <c r="VKN160" s="468"/>
      <c r="VKO160" s="468"/>
      <c r="VKP160" s="468"/>
      <c r="VKQ160" s="468"/>
      <c r="VKR160" s="468"/>
      <c r="VKS160" s="468"/>
      <c r="VKT160" s="468"/>
      <c r="VKU160" s="468"/>
      <c r="VKV160" s="468"/>
      <c r="VKW160" s="468"/>
      <c r="VKX160" s="468"/>
      <c r="VKY160" s="468"/>
      <c r="VKZ160" s="468"/>
      <c r="VLA160" s="468"/>
      <c r="VLB160" s="468"/>
      <c r="VLC160" s="468"/>
      <c r="VLD160" s="468"/>
      <c r="VLE160" s="468"/>
      <c r="VLF160" s="468"/>
      <c r="VLG160" s="468"/>
      <c r="VLH160" s="468"/>
      <c r="VLI160" s="468"/>
      <c r="VLJ160" s="468"/>
      <c r="VLK160" s="468"/>
      <c r="VLL160" s="468"/>
      <c r="VLM160" s="468"/>
      <c r="VLN160" s="468"/>
      <c r="VLO160" s="468"/>
      <c r="VLP160" s="468"/>
      <c r="VLQ160" s="468"/>
      <c r="VLR160" s="468"/>
      <c r="VLS160" s="468"/>
      <c r="VLT160" s="468"/>
      <c r="VLU160" s="468"/>
      <c r="VLV160" s="468"/>
      <c r="VLW160" s="468"/>
      <c r="VLX160" s="468"/>
      <c r="VLY160" s="468"/>
      <c r="VLZ160" s="468"/>
      <c r="VMA160" s="468"/>
      <c r="VMB160" s="468"/>
      <c r="VMC160" s="468"/>
      <c r="VMD160" s="468"/>
      <c r="VME160" s="468"/>
      <c r="VMF160" s="468"/>
      <c r="VMG160" s="468"/>
      <c r="VMH160" s="468"/>
      <c r="VMI160" s="468"/>
      <c r="VMJ160" s="468"/>
      <c r="VMK160" s="468"/>
      <c r="VML160" s="468"/>
      <c r="VMM160" s="468"/>
      <c r="VMN160" s="468"/>
      <c r="VMO160" s="468"/>
      <c r="VMP160" s="468"/>
      <c r="VMQ160" s="468"/>
      <c r="VMR160" s="468"/>
      <c r="VMS160" s="468"/>
      <c r="VMT160" s="468"/>
      <c r="VMU160" s="468"/>
      <c r="VMV160" s="468"/>
      <c r="VMW160" s="468"/>
      <c r="VMX160" s="468"/>
      <c r="VMY160" s="468"/>
      <c r="VMZ160" s="468"/>
      <c r="VNA160" s="468"/>
      <c r="VNB160" s="468"/>
      <c r="VNC160" s="468"/>
      <c r="VND160" s="468"/>
      <c r="VNE160" s="468"/>
      <c r="VNF160" s="468"/>
      <c r="VNG160" s="468"/>
      <c r="VNH160" s="468"/>
      <c r="VNI160" s="468"/>
      <c r="VNJ160" s="468"/>
      <c r="VNK160" s="468"/>
      <c r="VNL160" s="468"/>
      <c r="VNM160" s="468"/>
      <c r="VNN160" s="468"/>
      <c r="VNO160" s="468"/>
      <c r="VNP160" s="468"/>
      <c r="VNQ160" s="468"/>
      <c r="VNR160" s="468"/>
      <c r="VNS160" s="468"/>
      <c r="VNT160" s="468"/>
      <c r="VNU160" s="468"/>
      <c r="VNV160" s="468"/>
      <c r="VNW160" s="468"/>
      <c r="VNX160" s="468"/>
      <c r="VNY160" s="468"/>
      <c r="VNZ160" s="468"/>
      <c r="VOA160" s="468"/>
      <c r="VOB160" s="468"/>
      <c r="VOC160" s="468"/>
      <c r="VOD160" s="468"/>
      <c r="VOE160" s="468"/>
      <c r="VOF160" s="468"/>
      <c r="VOG160" s="468"/>
      <c r="VOH160" s="468"/>
      <c r="VOI160" s="468"/>
      <c r="VOJ160" s="468"/>
      <c r="VOK160" s="468"/>
      <c r="VOL160" s="468"/>
      <c r="VOM160" s="468"/>
      <c r="VON160" s="468"/>
      <c r="VOO160" s="468"/>
      <c r="VOP160" s="468"/>
      <c r="VOQ160" s="468"/>
      <c r="VOR160" s="468"/>
      <c r="VOS160" s="468"/>
      <c r="VOT160" s="468"/>
      <c r="VOU160" s="468"/>
      <c r="VOV160" s="468"/>
      <c r="VOW160" s="468"/>
      <c r="VOX160" s="468"/>
      <c r="VOY160" s="468"/>
      <c r="VOZ160" s="468"/>
      <c r="VPA160" s="468"/>
      <c r="VPB160" s="468"/>
      <c r="VPC160" s="468"/>
      <c r="VPD160" s="468"/>
      <c r="VPE160" s="468"/>
      <c r="VPF160" s="468"/>
      <c r="VPG160" s="468"/>
      <c r="VPH160" s="468"/>
      <c r="VPI160" s="468"/>
      <c r="VPJ160" s="468"/>
      <c r="VPK160" s="468"/>
      <c r="VPL160" s="468"/>
      <c r="VPM160" s="468"/>
      <c r="VPN160" s="468"/>
      <c r="VPO160" s="468"/>
      <c r="VPP160" s="468"/>
      <c r="VPQ160" s="468"/>
      <c r="VPR160" s="468"/>
      <c r="VPS160" s="468"/>
      <c r="VPT160" s="468"/>
      <c r="VPU160" s="468"/>
      <c r="VPV160" s="468"/>
      <c r="VPW160" s="468"/>
      <c r="VPX160" s="468"/>
      <c r="VPY160" s="468"/>
      <c r="VPZ160" s="468"/>
      <c r="VQA160" s="468"/>
      <c r="VQB160" s="468"/>
      <c r="VQC160" s="468"/>
      <c r="VQD160" s="468"/>
      <c r="VQE160" s="468"/>
      <c r="VQF160" s="468"/>
      <c r="VQG160" s="468"/>
      <c r="VQH160" s="468"/>
      <c r="VQI160" s="468"/>
      <c r="VQJ160" s="468"/>
      <c r="VQK160" s="468"/>
      <c r="VQL160" s="468"/>
      <c r="VQM160" s="468"/>
      <c r="VQN160" s="468"/>
      <c r="VQO160" s="468"/>
      <c r="VQP160" s="468"/>
      <c r="VQQ160" s="468"/>
      <c r="VQR160" s="468"/>
      <c r="VQS160" s="468"/>
      <c r="VQT160" s="468"/>
      <c r="VQU160" s="468"/>
      <c r="VQV160" s="468"/>
      <c r="VQW160" s="468"/>
      <c r="VQX160" s="468"/>
      <c r="VQY160" s="468"/>
      <c r="VQZ160" s="468"/>
      <c r="VRA160" s="468"/>
      <c r="VRB160" s="468"/>
      <c r="VRC160" s="468"/>
      <c r="VRD160" s="468"/>
      <c r="VRE160" s="468"/>
      <c r="VRF160" s="468"/>
      <c r="VRG160" s="468"/>
      <c r="VRH160" s="468"/>
      <c r="VRI160" s="468"/>
      <c r="VRJ160" s="468"/>
      <c r="VRK160" s="468"/>
      <c r="VRL160" s="468"/>
      <c r="VRM160" s="468"/>
      <c r="VRN160" s="468"/>
      <c r="VRO160" s="468"/>
      <c r="VRP160" s="468"/>
      <c r="VRQ160" s="468"/>
      <c r="VRR160" s="468"/>
      <c r="VRS160" s="468"/>
      <c r="VRT160" s="468"/>
      <c r="VRU160" s="468"/>
      <c r="VRV160" s="468"/>
      <c r="VRW160" s="468"/>
      <c r="VRX160" s="468"/>
      <c r="VRY160" s="468"/>
      <c r="VRZ160" s="468"/>
      <c r="VSA160" s="468"/>
      <c r="VSB160" s="468"/>
      <c r="VSC160" s="468"/>
      <c r="VSD160" s="468"/>
      <c r="VSE160" s="468"/>
      <c r="VSF160" s="468"/>
      <c r="VSG160" s="468"/>
      <c r="VSH160" s="468"/>
      <c r="VSI160" s="468"/>
      <c r="VSJ160" s="468"/>
      <c r="VSK160" s="468"/>
      <c r="VSL160" s="468"/>
      <c r="VSM160" s="468"/>
      <c r="VSN160" s="468"/>
      <c r="VSO160" s="468"/>
      <c r="VSP160" s="468"/>
      <c r="VSQ160" s="468"/>
      <c r="VSR160" s="468"/>
      <c r="VSS160" s="468"/>
      <c r="VST160" s="468"/>
      <c r="VSU160" s="468"/>
      <c r="VSV160" s="468"/>
      <c r="VSW160" s="468"/>
      <c r="VSX160" s="468"/>
      <c r="VSY160" s="468"/>
      <c r="VSZ160" s="468"/>
      <c r="VTA160" s="468"/>
      <c r="VTB160" s="468"/>
      <c r="VTC160" s="468"/>
      <c r="VTD160" s="468"/>
      <c r="VTE160" s="468"/>
      <c r="VTF160" s="468"/>
      <c r="VTG160" s="468"/>
      <c r="VTH160" s="468"/>
      <c r="VTI160" s="468"/>
      <c r="VTJ160" s="468"/>
      <c r="VTK160" s="468"/>
      <c r="VTL160" s="468"/>
      <c r="VTM160" s="468"/>
      <c r="VTN160" s="468"/>
      <c r="VTO160" s="468"/>
      <c r="VTP160" s="468"/>
      <c r="VTQ160" s="468"/>
      <c r="VTR160" s="468"/>
      <c r="VTS160" s="468"/>
      <c r="VTT160" s="468"/>
      <c r="VTU160" s="468"/>
      <c r="VTV160" s="468"/>
      <c r="VTW160" s="468"/>
      <c r="VTX160" s="468"/>
      <c r="VTY160" s="468"/>
      <c r="VTZ160" s="468"/>
      <c r="VUA160" s="468"/>
      <c r="VUB160" s="468"/>
      <c r="VUC160" s="468"/>
      <c r="VUD160" s="468"/>
      <c r="VUE160" s="468"/>
      <c r="VUF160" s="468"/>
      <c r="VUG160" s="468"/>
      <c r="VUH160" s="468"/>
      <c r="VUI160" s="468"/>
      <c r="VUJ160" s="468"/>
      <c r="VUK160" s="468"/>
      <c r="VUL160" s="468"/>
      <c r="VUM160" s="468"/>
      <c r="VUN160" s="468"/>
      <c r="VUO160" s="468"/>
      <c r="VUP160" s="468"/>
      <c r="VUQ160" s="468"/>
      <c r="VUR160" s="468"/>
      <c r="VUS160" s="468"/>
      <c r="VUT160" s="468"/>
      <c r="VUU160" s="468"/>
      <c r="VUV160" s="468"/>
      <c r="VUW160" s="468"/>
      <c r="VUX160" s="468"/>
      <c r="VUY160" s="468"/>
      <c r="VUZ160" s="468"/>
      <c r="VVA160" s="468"/>
      <c r="VVB160" s="468"/>
      <c r="VVC160" s="468"/>
      <c r="VVD160" s="468"/>
      <c r="VVE160" s="468"/>
      <c r="VVF160" s="468"/>
      <c r="VVG160" s="468"/>
      <c r="VVH160" s="468"/>
      <c r="VVI160" s="468"/>
      <c r="VVJ160" s="468"/>
      <c r="VVK160" s="468"/>
      <c r="VVL160" s="468"/>
      <c r="VVM160" s="468"/>
      <c r="VVN160" s="468"/>
      <c r="VVO160" s="468"/>
      <c r="VVP160" s="468"/>
      <c r="VVQ160" s="468"/>
      <c r="VVR160" s="468"/>
      <c r="VVS160" s="468"/>
      <c r="VVT160" s="468"/>
      <c r="VVU160" s="468"/>
      <c r="VVV160" s="468"/>
      <c r="VVW160" s="468"/>
      <c r="VVX160" s="468"/>
      <c r="VVY160" s="468"/>
      <c r="VVZ160" s="468"/>
      <c r="VWA160" s="468"/>
      <c r="VWB160" s="468"/>
      <c r="VWC160" s="468"/>
      <c r="VWD160" s="468"/>
      <c r="VWE160" s="468"/>
      <c r="VWF160" s="468"/>
      <c r="VWG160" s="468"/>
      <c r="VWH160" s="468"/>
      <c r="VWI160" s="468"/>
      <c r="VWJ160" s="468"/>
      <c r="VWK160" s="468"/>
      <c r="VWL160" s="468"/>
      <c r="VWM160" s="468"/>
      <c r="VWN160" s="468"/>
      <c r="VWO160" s="468"/>
      <c r="VWP160" s="468"/>
      <c r="VWQ160" s="468"/>
      <c r="VWR160" s="468"/>
      <c r="VWS160" s="468"/>
      <c r="VWT160" s="468"/>
      <c r="VWU160" s="468"/>
      <c r="VWV160" s="468"/>
      <c r="VWW160" s="468"/>
      <c r="VWX160" s="468"/>
      <c r="VWY160" s="468"/>
      <c r="VWZ160" s="468"/>
      <c r="VXA160" s="468"/>
      <c r="VXB160" s="468"/>
      <c r="VXC160" s="468"/>
      <c r="VXD160" s="468"/>
      <c r="VXE160" s="468"/>
      <c r="VXF160" s="468"/>
      <c r="VXG160" s="468"/>
      <c r="VXH160" s="468"/>
      <c r="VXI160" s="468"/>
      <c r="VXJ160" s="468"/>
      <c r="VXK160" s="468"/>
      <c r="VXL160" s="468"/>
      <c r="VXM160" s="468"/>
      <c r="VXN160" s="468"/>
      <c r="VXO160" s="468"/>
      <c r="VXP160" s="468"/>
      <c r="VXQ160" s="468"/>
      <c r="VXR160" s="468"/>
      <c r="VXS160" s="468"/>
      <c r="VXT160" s="468"/>
      <c r="VXU160" s="468"/>
      <c r="VXV160" s="468"/>
      <c r="VXW160" s="468"/>
      <c r="VXX160" s="468"/>
      <c r="VXY160" s="468"/>
      <c r="VXZ160" s="468"/>
      <c r="VYA160" s="468"/>
      <c r="VYB160" s="468"/>
      <c r="VYC160" s="468"/>
      <c r="VYD160" s="468"/>
      <c r="VYE160" s="468"/>
      <c r="VYF160" s="468"/>
      <c r="VYG160" s="468"/>
      <c r="VYH160" s="468"/>
      <c r="VYI160" s="468"/>
      <c r="VYJ160" s="468"/>
      <c r="VYK160" s="468"/>
      <c r="VYL160" s="468"/>
      <c r="VYM160" s="468"/>
      <c r="VYN160" s="468"/>
      <c r="VYO160" s="468"/>
      <c r="VYP160" s="468"/>
      <c r="VYQ160" s="468"/>
      <c r="VYR160" s="468"/>
      <c r="VYS160" s="468"/>
      <c r="VYT160" s="468"/>
      <c r="VYU160" s="468"/>
      <c r="VYV160" s="468"/>
      <c r="VYW160" s="468"/>
      <c r="VYX160" s="468"/>
      <c r="VYY160" s="468"/>
      <c r="VYZ160" s="468"/>
      <c r="VZA160" s="468"/>
      <c r="VZB160" s="468"/>
      <c r="VZC160" s="468"/>
      <c r="VZD160" s="468"/>
      <c r="VZE160" s="468"/>
      <c r="VZF160" s="468"/>
      <c r="VZG160" s="468"/>
      <c r="VZH160" s="468"/>
      <c r="VZI160" s="468"/>
      <c r="VZJ160" s="468"/>
      <c r="VZK160" s="468"/>
      <c r="VZL160" s="468"/>
      <c r="VZM160" s="468"/>
      <c r="VZN160" s="468"/>
      <c r="VZO160" s="468"/>
      <c r="VZP160" s="468"/>
      <c r="VZQ160" s="468"/>
      <c r="VZR160" s="468"/>
      <c r="VZS160" s="468"/>
      <c r="VZT160" s="468"/>
      <c r="VZU160" s="468"/>
      <c r="VZV160" s="468"/>
      <c r="VZW160" s="468"/>
      <c r="VZX160" s="468"/>
      <c r="VZY160" s="468"/>
      <c r="VZZ160" s="468"/>
      <c r="WAA160" s="468"/>
      <c r="WAB160" s="468"/>
      <c r="WAC160" s="468"/>
      <c r="WAD160" s="468"/>
      <c r="WAE160" s="468"/>
      <c r="WAF160" s="468"/>
      <c r="WAG160" s="468"/>
      <c r="WAH160" s="468"/>
      <c r="WAI160" s="468"/>
      <c r="WAJ160" s="468"/>
      <c r="WAK160" s="468"/>
      <c r="WAL160" s="468"/>
      <c r="WAM160" s="468"/>
      <c r="WAN160" s="468"/>
      <c r="WAO160" s="468"/>
      <c r="WAP160" s="468"/>
      <c r="WAQ160" s="468"/>
      <c r="WAR160" s="468"/>
      <c r="WAS160" s="468"/>
      <c r="WAT160" s="468"/>
      <c r="WAU160" s="468"/>
      <c r="WAV160" s="468"/>
      <c r="WAW160" s="468"/>
      <c r="WAX160" s="468"/>
      <c r="WAY160" s="468"/>
      <c r="WAZ160" s="468"/>
      <c r="WBA160" s="468"/>
      <c r="WBB160" s="468"/>
      <c r="WBC160" s="468"/>
      <c r="WBD160" s="468"/>
      <c r="WBE160" s="468"/>
      <c r="WBF160" s="468"/>
      <c r="WBG160" s="468"/>
      <c r="WBH160" s="468"/>
      <c r="WBI160" s="468"/>
      <c r="WBJ160" s="468"/>
      <c r="WBK160" s="468"/>
      <c r="WBL160" s="468"/>
      <c r="WBM160" s="468"/>
      <c r="WBN160" s="468"/>
      <c r="WBO160" s="468"/>
      <c r="WBP160" s="468"/>
      <c r="WBQ160" s="468"/>
      <c r="WBR160" s="468"/>
      <c r="WBS160" s="468"/>
      <c r="WBT160" s="468"/>
      <c r="WBU160" s="468"/>
      <c r="WBV160" s="468"/>
      <c r="WBW160" s="468"/>
      <c r="WBX160" s="468"/>
      <c r="WBY160" s="468"/>
      <c r="WBZ160" s="468"/>
      <c r="WCA160" s="468"/>
      <c r="WCB160" s="468"/>
      <c r="WCC160" s="468"/>
      <c r="WCD160" s="468"/>
      <c r="WCE160" s="468"/>
      <c r="WCF160" s="468"/>
      <c r="WCG160" s="468"/>
      <c r="WCH160" s="468"/>
      <c r="WCI160" s="468"/>
      <c r="WCJ160" s="468"/>
      <c r="WCK160" s="468"/>
      <c r="WCL160" s="468"/>
      <c r="WCM160" s="468"/>
      <c r="WCN160" s="468"/>
      <c r="WCO160" s="468"/>
      <c r="WCP160" s="468"/>
      <c r="WCQ160" s="468"/>
      <c r="WCR160" s="468"/>
      <c r="WCS160" s="468"/>
      <c r="WCT160" s="468"/>
      <c r="WCU160" s="468"/>
      <c r="WCV160" s="468"/>
      <c r="WCW160" s="468"/>
      <c r="WCX160" s="468"/>
      <c r="WCY160" s="468"/>
      <c r="WCZ160" s="468"/>
      <c r="WDA160" s="468"/>
      <c r="WDB160" s="468"/>
      <c r="WDC160" s="468"/>
      <c r="WDD160" s="468"/>
      <c r="WDE160" s="468"/>
      <c r="WDF160" s="468"/>
      <c r="WDG160" s="468"/>
      <c r="WDH160" s="468"/>
      <c r="WDI160" s="468"/>
      <c r="WDJ160" s="468"/>
      <c r="WDK160" s="468"/>
      <c r="WDL160" s="468"/>
      <c r="WDM160" s="468"/>
      <c r="WDN160" s="468"/>
      <c r="WDO160" s="468"/>
      <c r="WDP160" s="468"/>
      <c r="WDQ160" s="468"/>
      <c r="WDR160" s="468"/>
      <c r="WDS160" s="468"/>
      <c r="WDT160" s="468"/>
      <c r="WDU160" s="468"/>
      <c r="WDV160" s="468"/>
      <c r="WDW160" s="468"/>
      <c r="WDX160" s="468"/>
      <c r="WDY160" s="468"/>
      <c r="WDZ160" s="468"/>
      <c r="WEA160" s="468"/>
      <c r="WEB160" s="468"/>
      <c r="WEC160" s="468"/>
      <c r="WED160" s="468"/>
      <c r="WEE160" s="468"/>
      <c r="WEF160" s="468"/>
      <c r="WEG160" s="468"/>
      <c r="WEH160" s="468"/>
      <c r="WEI160" s="468"/>
      <c r="WEJ160" s="468"/>
      <c r="WEK160" s="468"/>
      <c r="WEL160" s="468"/>
      <c r="WEM160" s="468"/>
      <c r="WEN160" s="468"/>
      <c r="WEO160" s="468"/>
      <c r="WEP160" s="468"/>
      <c r="WEQ160" s="468"/>
      <c r="WER160" s="468"/>
      <c r="WES160" s="468"/>
      <c r="WET160" s="468"/>
      <c r="WEU160" s="468"/>
      <c r="WEV160" s="468"/>
      <c r="WEW160" s="468"/>
      <c r="WEX160" s="468"/>
      <c r="WEY160" s="468"/>
      <c r="WEZ160" s="468"/>
      <c r="WFA160" s="468"/>
      <c r="WFB160" s="468"/>
      <c r="WFC160" s="468"/>
      <c r="WFD160" s="468"/>
      <c r="WFE160" s="468"/>
      <c r="WFF160" s="468"/>
      <c r="WFG160" s="468"/>
      <c r="WFH160" s="468"/>
      <c r="WFI160" s="468"/>
      <c r="WFJ160" s="468"/>
      <c r="WFK160" s="468"/>
      <c r="WFL160" s="468"/>
      <c r="WFM160" s="468"/>
      <c r="WFN160" s="468"/>
      <c r="WFO160" s="468"/>
      <c r="WFP160" s="468"/>
      <c r="WFQ160" s="468"/>
      <c r="WFR160" s="468"/>
      <c r="WFS160" s="468"/>
      <c r="WFT160" s="468"/>
      <c r="WFU160" s="468"/>
      <c r="WFV160" s="468"/>
      <c r="WFW160" s="468"/>
      <c r="WFX160" s="468"/>
      <c r="WFY160" s="468"/>
      <c r="WFZ160" s="468"/>
      <c r="WGA160" s="468"/>
      <c r="WGB160" s="468"/>
      <c r="WGC160" s="468"/>
      <c r="WGD160" s="468"/>
      <c r="WGE160" s="468"/>
      <c r="WGF160" s="468"/>
      <c r="WGG160" s="468"/>
      <c r="WGH160" s="468"/>
      <c r="WGI160" s="468"/>
      <c r="WGJ160" s="468"/>
      <c r="WGK160" s="468"/>
      <c r="WGL160" s="468"/>
      <c r="WGM160" s="468"/>
      <c r="WGN160" s="468"/>
      <c r="WGO160" s="468"/>
      <c r="WGP160" s="468"/>
      <c r="WGQ160" s="468"/>
      <c r="WGR160" s="468"/>
      <c r="WGS160" s="468"/>
      <c r="WGT160" s="468"/>
      <c r="WGU160" s="468"/>
      <c r="WGV160" s="468"/>
      <c r="WGW160" s="468"/>
      <c r="WGX160" s="468"/>
      <c r="WGY160" s="468"/>
      <c r="WGZ160" s="468"/>
      <c r="WHA160" s="468"/>
      <c r="WHB160" s="468"/>
      <c r="WHC160" s="468"/>
      <c r="WHD160" s="468"/>
      <c r="WHE160" s="468"/>
      <c r="WHF160" s="468"/>
      <c r="WHG160" s="468"/>
      <c r="WHH160" s="468"/>
      <c r="WHI160" s="468"/>
      <c r="WHJ160" s="468"/>
      <c r="WHK160" s="468"/>
      <c r="WHL160" s="468"/>
      <c r="WHM160" s="468"/>
      <c r="WHN160" s="468"/>
      <c r="WHO160" s="468"/>
      <c r="WHP160" s="468"/>
      <c r="WHQ160" s="468"/>
      <c r="WHR160" s="468"/>
      <c r="WHS160" s="468"/>
      <c r="WHT160" s="468"/>
      <c r="WHU160" s="468"/>
      <c r="WHV160" s="468"/>
      <c r="WHW160" s="468"/>
      <c r="WHX160" s="468"/>
      <c r="WHY160" s="468"/>
      <c r="WHZ160" s="468"/>
      <c r="WIA160" s="468"/>
      <c r="WIB160" s="468"/>
      <c r="WIC160" s="468"/>
      <c r="WID160" s="468"/>
      <c r="WIE160" s="468"/>
      <c r="WIF160" s="468"/>
      <c r="WIG160" s="468"/>
      <c r="WIH160" s="468"/>
      <c r="WII160" s="468"/>
      <c r="WIJ160" s="468"/>
      <c r="WIK160" s="468"/>
      <c r="WIL160" s="468"/>
      <c r="WIM160" s="468"/>
      <c r="WIN160" s="468"/>
      <c r="WIO160" s="468"/>
      <c r="WIP160" s="468"/>
      <c r="WIQ160" s="468"/>
      <c r="WIR160" s="468"/>
      <c r="WIS160" s="468"/>
      <c r="WIT160" s="468"/>
      <c r="WIU160" s="468"/>
      <c r="WIV160" s="468"/>
      <c r="WIW160" s="468"/>
      <c r="WIX160" s="468"/>
      <c r="WIY160" s="468"/>
      <c r="WIZ160" s="468"/>
      <c r="WJA160" s="468"/>
      <c r="WJB160" s="468"/>
      <c r="WJC160" s="468"/>
      <c r="WJD160" s="468"/>
      <c r="WJE160" s="468"/>
      <c r="WJF160" s="468"/>
      <c r="WJG160" s="468"/>
      <c r="WJH160" s="468"/>
      <c r="WJI160" s="468"/>
      <c r="WJJ160" s="468"/>
      <c r="WJK160" s="468"/>
      <c r="WJL160" s="468"/>
      <c r="WJM160" s="468"/>
      <c r="WJN160" s="468"/>
      <c r="WJO160" s="468"/>
      <c r="WJP160" s="468"/>
      <c r="WJQ160" s="468"/>
      <c r="WJR160" s="468"/>
      <c r="WJS160" s="468"/>
      <c r="WJT160" s="468"/>
      <c r="WJU160" s="468"/>
      <c r="WJV160" s="468"/>
      <c r="WJW160" s="468"/>
      <c r="WJX160" s="468"/>
      <c r="WJY160" s="468"/>
      <c r="WJZ160" s="468"/>
      <c r="WKA160" s="468"/>
      <c r="WKB160" s="468"/>
      <c r="WKC160" s="468"/>
      <c r="WKD160" s="468"/>
      <c r="WKE160" s="468"/>
      <c r="WKF160" s="468"/>
      <c r="WKG160" s="468"/>
      <c r="WKH160" s="468"/>
      <c r="WKI160" s="468"/>
      <c r="WKJ160" s="468"/>
      <c r="WKK160" s="468"/>
      <c r="WKL160" s="468"/>
      <c r="WKM160" s="468"/>
      <c r="WKN160" s="468"/>
      <c r="WKO160" s="468"/>
      <c r="WKP160" s="468"/>
      <c r="WKQ160" s="468"/>
      <c r="WKR160" s="468"/>
      <c r="WKS160" s="468"/>
      <c r="WKT160" s="468"/>
      <c r="WKU160" s="468"/>
      <c r="WKV160" s="468"/>
      <c r="WKW160" s="468"/>
      <c r="WKX160" s="468"/>
      <c r="WKY160" s="468"/>
      <c r="WKZ160" s="468"/>
      <c r="WLA160" s="468"/>
      <c r="WLB160" s="468"/>
      <c r="WLC160" s="468"/>
      <c r="WLD160" s="468"/>
      <c r="WLE160" s="468"/>
      <c r="WLF160" s="468"/>
      <c r="WLG160" s="468"/>
      <c r="WLH160" s="468"/>
      <c r="WLI160" s="468"/>
      <c r="WLJ160" s="468"/>
      <c r="WLK160" s="468"/>
      <c r="WLL160" s="468"/>
      <c r="WLM160" s="468"/>
      <c r="WLN160" s="468"/>
      <c r="WLO160" s="468"/>
      <c r="WLP160" s="468"/>
      <c r="WLQ160" s="468"/>
      <c r="WLR160" s="468"/>
      <c r="WLS160" s="468"/>
      <c r="WLT160" s="468"/>
      <c r="WLU160" s="468"/>
      <c r="WLV160" s="468"/>
      <c r="WLW160" s="468"/>
      <c r="WLX160" s="468"/>
      <c r="WLY160" s="468"/>
      <c r="WLZ160" s="468"/>
      <c r="WMA160" s="468"/>
      <c r="WMB160" s="468"/>
      <c r="WMC160" s="468"/>
      <c r="WMD160" s="468"/>
      <c r="WME160" s="468"/>
      <c r="WMF160" s="468"/>
      <c r="WMG160" s="468"/>
      <c r="WMH160" s="468"/>
      <c r="WMI160" s="468"/>
      <c r="WMJ160" s="468"/>
      <c r="WMK160" s="468"/>
      <c r="WML160" s="468"/>
      <c r="WMM160" s="468"/>
      <c r="WMN160" s="468"/>
      <c r="WMO160" s="468"/>
      <c r="WMP160" s="468"/>
      <c r="WMQ160" s="468"/>
      <c r="WMR160" s="468"/>
      <c r="WMS160" s="468"/>
      <c r="WMT160" s="468"/>
      <c r="WMU160" s="468"/>
      <c r="WMV160" s="468"/>
      <c r="WMW160" s="468"/>
      <c r="WMX160" s="468"/>
      <c r="WMY160" s="468"/>
      <c r="WMZ160" s="468"/>
      <c r="WNA160" s="468"/>
      <c r="WNB160" s="468"/>
      <c r="WNC160" s="468"/>
      <c r="WND160" s="468"/>
      <c r="WNE160" s="468"/>
      <c r="WNF160" s="468"/>
      <c r="WNG160" s="468"/>
      <c r="WNH160" s="468"/>
      <c r="WNI160" s="468"/>
      <c r="WNJ160" s="468"/>
      <c r="WNK160" s="468"/>
      <c r="WNL160" s="468"/>
      <c r="WNM160" s="468"/>
      <c r="WNN160" s="468"/>
      <c r="WNO160" s="468"/>
      <c r="WNP160" s="468"/>
      <c r="WNQ160" s="468"/>
      <c r="WNR160" s="468"/>
      <c r="WNS160" s="468"/>
      <c r="WNT160" s="468"/>
      <c r="WNU160" s="468"/>
      <c r="WNV160" s="468"/>
      <c r="WNW160" s="468"/>
      <c r="WNX160" s="468"/>
      <c r="WNY160" s="468"/>
      <c r="WNZ160" s="468"/>
      <c r="WOA160" s="468"/>
      <c r="WOB160" s="468"/>
      <c r="WOC160" s="468"/>
      <c r="WOD160" s="468"/>
      <c r="WOE160" s="468"/>
      <c r="WOF160" s="468"/>
      <c r="WOG160" s="468"/>
      <c r="WOH160" s="468"/>
      <c r="WOI160" s="468"/>
      <c r="WOJ160" s="468"/>
      <c r="WOK160" s="468"/>
      <c r="WOL160" s="468"/>
      <c r="WOM160" s="468"/>
      <c r="WON160" s="468"/>
      <c r="WOO160" s="468"/>
      <c r="WOP160" s="468"/>
      <c r="WOQ160" s="468"/>
      <c r="WOR160" s="468"/>
      <c r="WOS160" s="468"/>
      <c r="WOT160" s="468"/>
      <c r="WOU160" s="468"/>
      <c r="WOV160" s="468"/>
      <c r="WOW160" s="468"/>
      <c r="WOX160" s="468"/>
      <c r="WOY160" s="468"/>
      <c r="WOZ160" s="468"/>
      <c r="WPA160" s="468"/>
      <c r="WPB160" s="468"/>
      <c r="WPC160" s="468"/>
      <c r="WPD160" s="468"/>
      <c r="WPE160" s="468"/>
      <c r="WPF160" s="468"/>
      <c r="WPG160" s="468"/>
      <c r="WPH160" s="468"/>
      <c r="WPI160" s="468"/>
      <c r="WPJ160" s="468"/>
      <c r="WPK160" s="468"/>
      <c r="WPL160" s="468"/>
      <c r="WPM160" s="468"/>
      <c r="WPN160" s="468"/>
      <c r="WPO160" s="468"/>
      <c r="WPP160" s="468"/>
      <c r="WPQ160" s="468"/>
      <c r="WPR160" s="468"/>
      <c r="WPS160" s="468"/>
      <c r="WPT160" s="468"/>
      <c r="WPU160" s="468"/>
      <c r="WPV160" s="468"/>
      <c r="WPW160" s="468"/>
      <c r="WPX160" s="468"/>
      <c r="WPY160" s="468"/>
      <c r="WPZ160" s="468"/>
      <c r="WQA160" s="468"/>
      <c r="WQB160" s="468"/>
      <c r="WQC160" s="468"/>
      <c r="WQD160" s="468"/>
      <c r="WQE160" s="468"/>
      <c r="WQF160" s="468"/>
      <c r="WQG160" s="468"/>
      <c r="WQH160" s="468"/>
      <c r="WQI160" s="468"/>
      <c r="WQJ160" s="468"/>
      <c r="WQK160" s="468"/>
      <c r="WQL160" s="468"/>
      <c r="WQM160" s="468"/>
      <c r="WQN160" s="468"/>
      <c r="WQO160" s="468"/>
      <c r="WQP160" s="468"/>
      <c r="WQQ160" s="468"/>
      <c r="WQR160" s="468"/>
      <c r="WQS160" s="468"/>
      <c r="WQT160" s="468"/>
      <c r="WQU160" s="468"/>
      <c r="WQV160" s="468"/>
      <c r="WQW160" s="468"/>
      <c r="WQX160" s="468"/>
      <c r="WQY160" s="468"/>
      <c r="WQZ160" s="468"/>
      <c r="WRA160" s="468"/>
      <c r="WRB160" s="468"/>
      <c r="WRC160" s="468"/>
      <c r="WRD160" s="468"/>
      <c r="WRE160" s="468"/>
      <c r="WRF160" s="468"/>
      <c r="WRG160" s="468"/>
      <c r="WRH160" s="468"/>
      <c r="WRI160" s="468"/>
      <c r="WRJ160" s="468"/>
      <c r="WRK160" s="468"/>
      <c r="WRL160" s="468"/>
      <c r="WRM160" s="468"/>
      <c r="WRN160" s="468"/>
      <c r="WRO160" s="468"/>
      <c r="WRP160" s="468"/>
      <c r="WRQ160" s="468"/>
      <c r="WRR160" s="468"/>
      <c r="WRS160" s="468"/>
      <c r="WRT160" s="468"/>
      <c r="WRU160" s="468"/>
      <c r="WRV160" s="468"/>
      <c r="WRW160" s="468"/>
      <c r="WRX160" s="468"/>
      <c r="WRY160" s="468"/>
      <c r="WRZ160" s="468"/>
      <c r="WSA160" s="468"/>
      <c r="WSB160" s="468"/>
      <c r="WSC160" s="468"/>
      <c r="WSD160" s="468"/>
      <c r="WSE160" s="468"/>
      <c r="WSF160" s="468"/>
      <c r="WSG160" s="468"/>
      <c r="WSH160" s="468"/>
      <c r="WSI160" s="468"/>
      <c r="WSJ160" s="468"/>
      <c r="WSK160" s="468"/>
      <c r="WSL160" s="468"/>
      <c r="WSM160" s="468"/>
      <c r="WSN160" s="468"/>
      <c r="WSO160" s="468"/>
      <c r="WSP160" s="468"/>
      <c r="WSQ160" s="468"/>
      <c r="WSR160" s="468"/>
      <c r="WSS160" s="468"/>
      <c r="WST160" s="468"/>
      <c r="WSU160" s="468"/>
      <c r="WSV160" s="468"/>
      <c r="WSW160" s="468"/>
      <c r="WSX160" s="468"/>
      <c r="WSY160" s="468"/>
      <c r="WSZ160" s="468"/>
      <c r="WTA160" s="468"/>
      <c r="WTB160" s="468"/>
      <c r="WTC160" s="468"/>
      <c r="WTD160" s="468"/>
      <c r="WTE160" s="468"/>
      <c r="WTF160" s="468"/>
      <c r="WTG160" s="468"/>
      <c r="WTH160" s="468"/>
      <c r="WTI160" s="468"/>
      <c r="WTJ160" s="468"/>
      <c r="WTK160" s="468"/>
      <c r="WTL160" s="468"/>
      <c r="WTM160" s="468"/>
      <c r="WTN160" s="468"/>
      <c r="WTO160" s="468"/>
      <c r="WTP160" s="468"/>
      <c r="WTQ160" s="468"/>
      <c r="WTR160" s="468"/>
      <c r="WTS160" s="468"/>
      <c r="WTT160" s="468"/>
      <c r="WTU160" s="468"/>
      <c r="WTV160" s="468"/>
      <c r="WTW160" s="468"/>
      <c r="WTX160" s="468"/>
      <c r="WTY160" s="468"/>
      <c r="WTZ160" s="468"/>
      <c r="WUA160" s="468"/>
      <c r="WUB160" s="468"/>
      <c r="WUC160" s="468"/>
      <c r="WUD160" s="468"/>
      <c r="WUE160" s="468"/>
      <c r="WUF160" s="468"/>
      <c r="WUG160" s="468"/>
      <c r="WUH160" s="468"/>
      <c r="WUI160" s="468"/>
      <c r="WUJ160" s="468"/>
      <c r="WUK160" s="468"/>
      <c r="WUL160" s="468"/>
      <c r="WUM160" s="468"/>
      <c r="WUN160" s="468"/>
      <c r="WUO160" s="468"/>
      <c r="WUP160" s="468"/>
      <c r="WUQ160" s="468"/>
      <c r="WUR160" s="468"/>
      <c r="WUS160" s="468"/>
      <c r="WUT160" s="468"/>
      <c r="WUU160" s="468"/>
      <c r="WUV160" s="468"/>
      <c r="WUW160" s="468"/>
      <c r="WUX160" s="468"/>
      <c r="WUY160" s="468"/>
      <c r="WUZ160" s="468"/>
      <c r="WVA160" s="468"/>
      <c r="WVB160" s="468"/>
      <c r="WVC160" s="468"/>
      <c r="WVD160" s="468"/>
      <c r="WVE160" s="468"/>
      <c r="WVF160" s="468"/>
      <c r="WVG160" s="468"/>
      <c r="WVH160" s="468"/>
      <c r="WVI160" s="468"/>
      <c r="WVJ160" s="468"/>
      <c r="WVK160" s="468"/>
      <c r="WVL160" s="468"/>
      <c r="WVM160" s="468"/>
      <c r="WVN160" s="468"/>
      <c r="WVO160" s="468"/>
      <c r="WVP160" s="468"/>
      <c r="WVQ160" s="468"/>
      <c r="WVR160" s="468"/>
      <c r="WVS160" s="468"/>
      <c r="WVT160" s="468"/>
      <c r="WVU160" s="468"/>
      <c r="WVV160" s="468"/>
      <c r="WVW160" s="468"/>
      <c r="WVX160" s="468"/>
      <c r="WVY160" s="468"/>
      <c r="WVZ160" s="468"/>
      <c r="WWA160" s="468"/>
      <c r="WWB160" s="468"/>
      <c r="WWC160" s="468"/>
      <c r="WWD160" s="468"/>
      <c r="WWE160" s="468"/>
      <c r="WWF160" s="468"/>
      <c r="WWG160" s="468"/>
      <c r="WWH160" s="468"/>
      <c r="WWI160" s="468"/>
      <c r="WWJ160" s="468"/>
      <c r="WWK160" s="468"/>
      <c r="WWL160" s="468"/>
      <c r="WWM160" s="468"/>
      <c r="WWN160" s="468"/>
      <c r="WWO160" s="468"/>
      <c r="WWP160" s="468"/>
      <c r="WWQ160" s="468"/>
      <c r="WWR160" s="468"/>
      <c r="WWS160" s="468"/>
      <c r="WWT160" s="468"/>
      <c r="WWU160" s="468"/>
      <c r="WWV160" s="468"/>
      <c r="WWW160" s="468"/>
      <c r="WWX160" s="468"/>
      <c r="WWY160" s="468"/>
      <c r="WWZ160" s="468"/>
      <c r="WXA160" s="468"/>
      <c r="WXB160" s="468"/>
      <c r="WXC160" s="468"/>
      <c r="WXD160" s="468"/>
      <c r="WXE160" s="468"/>
      <c r="WXF160" s="468"/>
      <c r="WXG160" s="468"/>
      <c r="WXH160" s="468"/>
      <c r="WXI160" s="468"/>
      <c r="WXJ160" s="468"/>
      <c r="WXK160" s="468"/>
      <c r="WXL160" s="468"/>
      <c r="WXM160" s="468"/>
      <c r="WXN160" s="468"/>
      <c r="WXO160" s="468"/>
      <c r="WXP160" s="468"/>
      <c r="WXQ160" s="468"/>
      <c r="WXR160" s="468"/>
      <c r="WXS160" s="468"/>
      <c r="WXT160" s="468"/>
      <c r="WXU160" s="468"/>
      <c r="WXV160" s="468"/>
      <c r="WXW160" s="468"/>
      <c r="WXX160" s="468"/>
      <c r="WXY160" s="468"/>
      <c r="WXZ160" s="468"/>
      <c r="WYA160" s="468"/>
      <c r="WYB160" s="468"/>
      <c r="WYC160" s="468"/>
      <c r="WYD160" s="468"/>
      <c r="WYE160" s="468"/>
      <c r="WYF160" s="468"/>
      <c r="WYG160" s="468"/>
      <c r="WYH160" s="468"/>
      <c r="WYI160" s="468"/>
      <c r="WYJ160" s="468"/>
      <c r="WYK160" s="468"/>
      <c r="WYL160" s="468"/>
      <c r="WYM160" s="468"/>
      <c r="WYN160" s="468"/>
      <c r="WYO160" s="468"/>
      <c r="WYP160" s="468"/>
      <c r="WYQ160" s="468"/>
      <c r="WYR160" s="468"/>
      <c r="WYS160" s="468"/>
      <c r="WYT160" s="468"/>
      <c r="WYU160" s="468"/>
      <c r="WYV160" s="468"/>
      <c r="WYW160" s="468"/>
      <c r="WYX160" s="468"/>
      <c r="WYY160" s="468"/>
      <c r="WYZ160" s="468"/>
      <c r="WZA160" s="468"/>
      <c r="WZB160" s="468"/>
      <c r="WZC160" s="468"/>
      <c r="WZD160" s="468"/>
      <c r="WZE160" s="468"/>
      <c r="WZF160" s="468"/>
      <c r="WZG160" s="468"/>
      <c r="WZH160" s="468"/>
      <c r="WZI160" s="468"/>
      <c r="WZJ160" s="468"/>
      <c r="WZK160" s="468"/>
      <c r="WZL160" s="468"/>
      <c r="WZM160" s="468"/>
      <c r="WZN160" s="468"/>
      <c r="WZO160" s="468"/>
      <c r="WZP160" s="468"/>
      <c r="WZQ160" s="468"/>
      <c r="WZR160" s="468"/>
      <c r="WZS160" s="468"/>
      <c r="WZT160" s="468"/>
      <c r="WZU160" s="468"/>
      <c r="WZV160" s="468"/>
      <c r="WZW160" s="468"/>
      <c r="WZX160" s="468"/>
      <c r="WZY160" s="468"/>
      <c r="WZZ160" s="468"/>
      <c r="XAA160" s="468"/>
      <c r="XAB160" s="468"/>
      <c r="XAC160" s="468"/>
      <c r="XAD160" s="468"/>
      <c r="XAE160" s="468"/>
      <c r="XAF160" s="468"/>
      <c r="XAG160" s="468"/>
      <c r="XAH160" s="468"/>
      <c r="XAI160" s="468"/>
      <c r="XAJ160" s="468"/>
      <c r="XAK160" s="468"/>
      <c r="XAL160" s="468"/>
      <c r="XAM160" s="468"/>
      <c r="XAN160" s="468"/>
      <c r="XAO160" s="468"/>
      <c r="XAP160" s="468"/>
      <c r="XAQ160" s="468"/>
      <c r="XAR160" s="468"/>
      <c r="XAS160" s="468"/>
      <c r="XAT160" s="468"/>
      <c r="XAU160" s="468"/>
      <c r="XAV160" s="468"/>
      <c r="XAW160" s="468"/>
      <c r="XAX160" s="468"/>
      <c r="XAY160" s="468"/>
      <c r="XAZ160" s="468"/>
      <c r="XBA160" s="468"/>
      <c r="XBB160" s="468"/>
      <c r="XBC160" s="468"/>
      <c r="XBD160" s="468"/>
      <c r="XBE160" s="468"/>
      <c r="XBF160" s="468"/>
      <c r="XBG160" s="468"/>
      <c r="XBH160" s="468"/>
      <c r="XBI160" s="468"/>
      <c r="XBJ160" s="468"/>
      <c r="XBK160" s="468"/>
      <c r="XBL160" s="468"/>
      <c r="XBM160" s="468"/>
      <c r="XBN160" s="468"/>
      <c r="XBO160" s="468"/>
      <c r="XBP160" s="468"/>
      <c r="XBQ160" s="468"/>
      <c r="XBR160" s="468"/>
      <c r="XBS160" s="468"/>
      <c r="XBT160" s="468"/>
      <c r="XBU160" s="468"/>
      <c r="XBV160" s="468"/>
      <c r="XBW160" s="468"/>
      <c r="XBX160" s="468"/>
      <c r="XBY160" s="468"/>
      <c r="XBZ160" s="468"/>
      <c r="XCA160" s="468"/>
      <c r="XCB160" s="468"/>
      <c r="XCC160" s="468"/>
      <c r="XCD160" s="468"/>
      <c r="XCE160" s="468"/>
      <c r="XCF160" s="468"/>
      <c r="XCG160" s="468"/>
      <c r="XCH160" s="468"/>
      <c r="XCI160" s="468"/>
      <c r="XCJ160" s="468"/>
      <c r="XCK160" s="468"/>
      <c r="XCL160" s="468"/>
      <c r="XCM160" s="468"/>
      <c r="XCN160" s="468"/>
      <c r="XCO160" s="468"/>
      <c r="XCP160" s="468"/>
      <c r="XCQ160" s="468"/>
      <c r="XCR160" s="468"/>
      <c r="XCS160" s="468"/>
      <c r="XCT160" s="468"/>
      <c r="XCU160" s="468"/>
      <c r="XCV160" s="468"/>
      <c r="XCW160" s="468"/>
      <c r="XCX160" s="468"/>
      <c r="XCY160" s="468"/>
      <c r="XCZ160" s="468"/>
      <c r="XDA160" s="468"/>
      <c r="XDB160" s="468"/>
      <c r="XDC160" s="468"/>
      <c r="XDD160" s="468"/>
      <c r="XDE160" s="468"/>
      <c r="XDF160" s="468"/>
      <c r="XDG160" s="468"/>
      <c r="XDH160" s="468"/>
      <c r="XDI160" s="468"/>
      <c r="XDJ160" s="468"/>
      <c r="XDK160" s="468"/>
      <c r="XDL160" s="468"/>
      <c r="XDM160" s="468"/>
      <c r="XDN160" s="468"/>
      <c r="XDO160" s="468"/>
      <c r="XDP160" s="468"/>
      <c r="XDQ160" s="468"/>
      <c r="XDR160" s="468"/>
      <c r="XDS160" s="468"/>
      <c r="XDT160" s="468"/>
      <c r="XDU160" s="468"/>
      <c r="XDV160" s="468"/>
      <c r="XDW160" s="468"/>
      <c r="XDX160" s="468"/>
      <c r="XDY160" s="468"/>
      <c r="XDZ160" s="468"/>
      <c r="XEA160" s="468"/>
      <c r="XEB160" s="468"/>
      <c r="XEC160" s="468"/>
      <c r="XED160" s="468"/>
      <c r="XEE160" s="468"/>
      <c r="XEF160" s="468"/>
      <c r="XEG160" s="468"/>
      <c r="XEH160" s="468"/>
      <c r="XEI160" s="468"/>
      <c r="XEJ160" s="468"/>
      <c r="XEK160" s="468"/>
      <c r="XEL160" s="468"/>
      <c r="XEM160" s="468"/>
      <c r="XEN160" s="468"/>
      <c r="XEO160" s="468"/>
      <c r="XEP160" s="468"/>
      <c r="XEQ160" s="468"/>
      <c r="XER160" s="468"/>
      <c r="XES160" s="468"/>
      <c r="XET160" s="468"/>
      <c r="XEU160" s="468"/>
      <c r="XEV160" s="468"/>
      <c r="XEW160" s="468"/>
      <c r="XEX160" s="468"/>
      <c r="XEY160" s="468"/>
      <c r="XEZ160" s="468"/>
      <c r="XFA160" s="468"/>
      <c r="XFB160" s="468"/>
      <c r="XFC160" s="468"/>
      <c r="XFD160" s="468"/>
    </row>
    <row r="161" spans="1:12" s="190" customFormat="1" ht="16.5" customHeight="1">
      <c r="A161" s="384" t="s">
        <v>1046</v>
      </c>
      <c r="B161" s="384"/>
      <c r="C161" s="384"/>
      <c r="D161" s="384"/>
      <c r="E161" s="384"/>
      <c r="F161" s="384"/>
      <c r="G161" s="381"/>
      <c r="H161" s="381"/>
      <c r="I161" s="381"/>
      <c r="J161" s="381"/>
      <c r="K161" s="381"/>
      <c r="L161" s="381"/>
    </row>
    <row r="162" spans="1:12" s="190" customFormat="1" ht="16.5" customHeight="1">
      <c r="A162" s="384"/>
      <c r="B162" s="384"/>
      <c r="C162" s="384"/>
      <c r="D162" s="384"/>
      <c r="E162" s="384"/>
      <c r="F162" s="384"/>
      <c r="G162" s="287"/>
      <c r="H162" s="287"/>
      <c r="I162" s="287"/>
      <c r="J162" s="287"/>
      <c r="K162" s="287"/>
      <c r="L162" s="287"/>
    </row>
    <row r="163" spans="1:12" s="190" customFormat="1" ht="16.5" customHeight="1">
      <c r="A163" s="384" t="s">
        <v>501</v>
      </c>
      <c r="B163" s="384"/>
      <c r="C163" s="384"/>
      <c r="D163" s="384"/>
      <c r="E163" s="384"/>
      <c r="F163" s="384"/>
      <c r="G163" s="253"/>
      <c r="H163" s="253"/>
      <c r="I163" s="253"/>
      <c r="J163" s="253"/>
      <c r="K163" s="253"/>
      <c r="L163" s="253"/>
    </row>
    <row r="164" spans="1:12" s="190" customFormat="1" ht="16.5" customHeight="1">
      <c r="A164" s="381" t="s">
        <v>502</v>
      </c>
      <c r="B164" s="381"/>
      <c r="C164" s="381"/>
      <c r="D164" s="381"/>
      <c r="E164" s="381"/>
      <c r="F164" s="381"/>
      <c r="G164" s="253"/>
      <c r="H164" s="253"/>
      <c r="I164" s="253"/>
      <c r="J164" s="253"/>
      <c r="K164" s="253"/>
      <c r="L164" s="253"/>
    </row>
    <row r="165" spans="1:12" s="190" customFormat="1" ht="16.5" customHeight="1">
      <c r="A165" s="381" t="s">
        <v>722</v>
      </c>
      <c r="B165" s="381"/>
      <c r="C165" s="381"/>
      <c r="D165" s="381"/>
      <c r="E165" s="381"/>
      <c r="F165" s="381"/>
      <c r="G165" s="253"/>
      <c r="H165" s="253"/>
      <c r="I165" s="253"/>
      <c r="J165" s="253"/>
      <c r="K165" s="253"/>
      <c r="L165" s="253"/>
    </row>
    <row r="166" spans="1:12" s="190" customFormat="1" ht="27" customHeight="1">
      <c r="A166" s="381" t="s">
        <v>723</v>
      </c>
      <c r="B166" s="381"/>
      <c r="C166" s="381"/>
      <c r="D166" s="381"/>
      <c r="E166" s="381"/>
      <c r="F166" s="381"/>
      <c r="G166" s="253"/>
      <c r="H166" s="253"/>
      <c r="I166" s="253"/>
      <c r="J166" s="253"/>
      <c r="K166" s="253"/>
      <c r="L166" s="253"/>
    </row>
    <row r="167" spans="1:12" s="190" customFormat="1" ht="35.450000000000003" customHeight="1">
      <c r="A167" s="381" t="s">
        <v>850</v>
      </c>
      <c r="B167" s="381"/>
      <c r="C167" s="381"/>
      <c r="D167" s="381"/>
      <c r="E167" s="381"/>
      <c r="F167" s="381"/>
      <c r="G167" s="253"/>
      <c r="H167" s="253"/>
      <c r="I167" s="253"/>
      <c r="J167" s="253"/>
      <c r="K167" s="253"/>
      <c r="L167" s="253"/>
    </row>
    <row r="168" spans="1:12" s="190" customFormat="1" ht="16.5" customHeight="1">
      <c r="A168" s="381" t="s">
        <v>851</v>
      </c>
      <c r="B168" s="381"/>
      <c r="C168" s="381"/>
      <c r="D168" s="381"/>
      <c r="E168" s="381"/>
      <c r="F168" s="381"/>
      <c r="G168" s="253"/>
      <c r="H168" s="253"/>
      <c r="I168" s="253"/>
      <c r="J168" s="253"/>
      <c r="K168" s="253"/>
      <c r="L168" s="253"/>
    </row>
    <row r="169" spans="1:12" s="190" customFormat="1" ht="27.6" customHeight="1">
      <c r="A169" s="381" t="s">
        <v>679</v>
      </c>
      <c r="B169" s="381"/>
      <c r="C169" s="381"/>
      <c r="D169" s="381"/>
      <c r="E169" s="381"/>
      <c r="F169" s="381"/>
      <c r="G169" s="253"/>
      <c r="H169" s="253"/>
      <c r="I169" s="253"/>
      <c r="J169" s="253"/>
      <c r="K169" s="253"/>
      <c r="L169" s="253"/>
    </row>
    <row r="170" spans="1:12" s="190" customFormat="1" ht="41.25" customHeight="1">
      <c r="A170" s="387" t="s">
        <v>901</v>
      </c>
      <c r="B170" s="387"/>
      <c r="C170" s="387"/>
      <c r="D170" s="387"/>
      <c r="E170" s="387"/>
      <c r="F170" s="387"/>
      <c r="G170" s="253"/>
      <c r="H170" s="253"/>
      <c r="I170" s="253"/>
      <c r="J170" s="253"/>
      <c r="K170" s="253"/>
      <c r="L170" s="253"/>
    </row>
    <row r="171" spans="1:12" s="190" customFormat="1" ht="16.5" customHeight="1">
      <c r="A171" s="381" t="s">
        <v>503</v>
      </c>
      <c r="B171" s="381"/>
      <c r="C171" s="381"/>
      <c r="D171" s="381"/>
      <c r="E171" s="381"/>
      <c r="F171" s="381"/>
      <c r="G171" s="253"/>
      <c r="H171" s="253"/>
      <c r="I171" s="253"/>
      <c r="J171" s="253"/>
      <c r="K171" s="253"/>
      <c r="L171" s="253"/>
    </row>
    <row r="172" spans="1:12" s="190" customFormat="1" ht="16.5" customHeight="1">
      <c r="A172" s="381" t="s">
        <v>504</v>
      </c>
      <c r="B172" s="381"/>
      <c r="C172" s="381"/>
      <c r="D172" s="381"/>
      <c r="E172" s="381"/>
      <c r="F172" s="381"/>
      <c r="G172" s="253"/>
      <c r="H172" s="253"/>
      <c r="I172" s="253"/>
      <c r="J172" s="253"/>
      <c r="K172" s="253"/>
      <c r="L172" s="253"/>
    </row>
    <row r="173" spans="1:12" s="190" customFormat="1" ht="16.5" customHeight="1">
      <c r="A173" s="381" t="s">
        <v>505</v>
      </c>
      <c r="B173" s="381"/>
      <c r="C173" s="381"/>
      <c r="D173" s="381"/>
      <c r="E173" s="381"/>
      <c r="F173" s="381"/>
      <c r="G173" s="253"/>
      <c r="H173" s="253"/>
      <c r="I173" s="253"/>
      <c r="J173" s="253"/>
      <c r="K173" s="253"/>
      <c r="L173" s="253"/>
    </row>
    <row r="174" spans="1:12" s="190" customFormat="1" ht="16.5" customHeight="1">
      <c r="A174" s="381" t="s">
        <v>506</v>
      </c>
      <c r="B174" s="381"/>
      <c r="C174" s="381"/>
      <c r="D174" s="381"/>
      <c r="E174" s="381"/>
      <c r="F174" s="381"/>
      <c r="G174" s="253"/>
      <c r="H174" s="253"/>
      <c r="I174" s="253"/>
      <c r="J174" s="253"/>
      <c r="K174" s="253"/>
      <c r="L174" s="253"/>
    </row>
    <row r="175" spans="1:12" s="190" customFormat="1" ht="16.5" customHeight="1">
      <c r="A175" s="381" t="s">
        <v>507</v>
      </c>
      <c r="B175" s="381"/>
      <c r="C175" s="381"/>
      <c r="D175" s="381"/>
      <c r="E175" s="381"/>
      <c r="F175" s="381"/>
      <c r="G175" s="253"/>
      <c r="H175" s="253"/>
      <c r="I175" s="253"/>
      <c r="J175" s="253"/>
      <c r="K175" s="253"/>
      <c r="L175" s="253"/>
    </row>
    <row r="176" spans="1:12" s="190" customFormat="1" ht="16.5" customHeight="1">
      <c r="A176" s="381"/>
      <c r="B176" s="381"/>
      <c r="C176" s="381"/>
      <c r="D176" s="381"/>
      <c r="E176" s="381"/>
      <c r="F176" s="381"/>
      <c r="G176" s="253"/>
      <c r="H176" s="253"/>
      <c r="I176" s="253"/>
      <c r="J176" s="253"/>
      <c r="K176" s="253"/>
      <c r="L176" s="253"/>
    </row>
    <row r="177" spans="1:12" s="190" customFormat="1" ht="16.5" customHeight="1">
      <c r="A177" s="384" t="s">
        <v>508</v>
      </c>
      <c r="B177" s="384"/>
      <c r="C177" s="384"/>
      <c r="D177" s="384"/>
      <c r="E177" s="384"/>
      <c r="F177" s="384"/>
      <c r="G177" s="253"/>
      <c r="H177" s="253"/>
      <c r="I177" s="253"/>
      <c r="J177" s="253"/>
      <c r="K177" s="253"/>
      <c r="L177" s="253"/>
    </row>
    <row r="178" spans="1:12" s="190" customFormat="1" ht="16.5" customHeight="1">
      <c r="A178" s="381" t="s">
        <v>502</v>
      </c>
      <c r="B178" s="381"/>
      <c r="C178" s="381"/>
      <c r="D178" s="381"/>
      <c r="E178" s="381"/>
      <c r="F178" s="381"/>
      <c r="G178" s="253"/>
      <c r="H178" s="253"/>
      <c r="I178" s="253"/>
      <c r="J178" s="253"/>
      <c r="K178" s="253"/>
      <c r="L178" s="253"/>
    </row>
    <row r="179" spans="1:12" s="190" customFormat="1" ht="16.5" customHeight="1">
      <c r="A179" s="381" t="s">
        <v>852</v>
      </c>
      <c r="B179" s="381"/>
      <c r="C179" s="381"/>
      <c r="D179" s="381"/>
      <c r="E179" s="381"/>
      <c r="F179" s="381"/>
      <c r="G179" s="253"/>
      <c r="H179" s="253"/>
      <c r="I179" s="253"/>
      <c r="J179" s="253"/>
      <c r="K179" s="253"/>
      <c r="L179" s="253"/>
    </row>
    <row r="180" spans="1:12" s="190" customFormat="1" ht="16.5" customHeight="1">
      <c r="A180" s="381" t="s">
        <v>1047</v>
      </c>
      <c r="B180" s="381"/>
      <c r="C180" s="381"/>
      <c r="D180" s="381"/>
      <c r="E180" s="381"/>
      <c r="F180" s="381"/>
      <c r="G180" s="253"/>
      <c r="H180" s="253"/>
      <c r="I180" s="253"/>
      <c r="J180" s="253"/>
      <c r="K180" s="253"/>
      <c r="L180" s="253"/>
    </row>
    <row r="181" spans="1:12" s="190" customFormat="1" ht="16.5" customHeight="1">
      <c r="A181" s="381"/>
      <c r="B181" s="381"/>
      <c r="C181" s="381"/>
      <c r="D181" s="381"/>
      <c r="E181" s="381"/>
      <c r="F181" s="381"/>
      <c r="G181" s="253"/>
      <c r="H181" s="253"/>
      <c r="I181" s="253"/>
      <c r="J181" s="253"/>
      <c r="K181" s="253"/>
      <c r="L181" s="253"/>
    </row>
    <row r="182" spans="1:12" s="190" customFormat="1" ht="16.5" customHeight="1">
      <c r="A182" s="384" t="s">
        <v>1121</v>
      </c>
      <c r="B182" s="384"/>
      <c r="C182" s="384"/>
      <c r="D182" s="384"/>
      <c r="E182" s="384"/>
      <c r="F182" s="384"/>
      <c r="G182" s="253"/>
      <c r="H182" s="253"/>
      <c r="I182" s="253"/>
      <c r="J182" s="253"/>
      <c r="K182" s="253"/>
      <c r="L182" s="253"/>
    </row>
    <row r="183" spans="1:12" s="190" customFormat="1" ht="16.5" customHeight="1">
      <c r="A183" s="381" t="s">
        <v>509</v>
      </c>
      <c r="B183" s="381"/>
      <c r="C183" s="381"/>
      <c r="D183" s="381"/>
      <c r="E183" s="381"/>
      <c r="F183" s="381"/>
      <c r="G183" s="253"/>
      <c r="H183" s="253"/>
      <c r="I183" s="253"/>
      <c r="J183" s="253"/>
      <c r="K183" s="253"/>
      <c r="L183" s="253"/>
    </row>
    <row r="184" spans="1:12" s="190" customFormat="1" ht="16.5" customHeight="1">
      <c r="A184" s="474" t="s">
        <v>510</v>
      </c>
      <c r="B184" s="474"/>
      <c r="C184" s="474"/>
      <c r="D184" s="474"/>
      <c r="E184" s="474"/>
      <c r="F184" s="474"/>
      <c r="G184" s="253"/>
      <c r="H184" s="253"/>
      <c r="I184" s="253"/>
      <c r="J184" s="253"/>
      <c r="K184" s="253"/>
      <c r="L184" s="253"/>
    </row>
    <row r="185" spans="1:12" s="190" customFormat="1" ht="16.5" customHeight="1">
      <c r="A185" s="475" t="s">
        <v>1123</v>
      </c>
      <c r="B185" s="475"/>
      <c r="C185" s="475"/>
      <c r="D185" s="475"/>
      <c r="E185" s="476"/>
      <c r="F185" s="476"/>
      <c r="G185" s="253"/>
      <c r="H185" s="253"/>
      <c r="I185" s="253"/>
      <c r="J185" s="253"/>
      <c r="K185" s="253"/>
      <c r="L185" s="253"/>
    </row>
    <row r="186" spans="1:12" s="240" customFormat="1" ht="16.5" customHeight="1">
      <c r="A186" s="475" t="s">
        <v>853</v>
      </c>
      <c r="B186" s="475"/>
      <c r="C186" s="475"/>
      <c r="D186" s="475"/>
      <c r="E186" s="476"/>
      <c r="F186" s="476"/>
      <c r="G186" s="270"/>
      <c r="H186" s="270"/>
      <c r="I186" s="270"/>
      <c r="J186" s="270"/>
      <c r="K186" s="270"/>
      <c r="L186" s="270"/>
    </row>
    <row r="187" spans="1:12" s="240" customFormat="1" ht="16.5" customHeight="1">
      <c r="A187" s="474" t="s">
        <v>730</v>
      </c>
      <c r="B187" s="474"/>
      <c r="C187" s="474"/>
      <c r="D187" s="474"/>
      <c r="E187" s="477"/>
      <c r="F187" s="477"/>
      <c r="G187" s="270"/>
      <c r="H187" s="270"/>
      <c r="I187" s="270"/>
      <c r="J187" s="270"/>
      <c r="K187" s="270"/>
      <c r="L187" s="270"/>
    </row>
    <row r="188" spans="1:12" s="240" customFormat="1" ht="16.5" customHeight="1">
      <c r="A188" s="478" t="s">
        <v>731</v>
      </c>
      <c r="B188" s="478"/>
      <c r="C188" s="478"/>
      <c r="D188" s="478"/>
      <c r="E188" s="479"/>
      <c r="F188" s="479"/>
      <c r="G188" s="270"/>
      <c r="H188" s="270"/>
      <c r="I188" s="270"/>
      <c r="J188" s="270"/>
      <c r="K188" s="270"/>
      <c r="L188" s="270"/>
    </row>
    <row r="189" spans="1:12" s="240" customFormat="1" ht="16.5" customHeight="1">
      <c r="A189" s="480" t="s">
        <v>1049</v>
      </c>
      <c r="B189" s="480"/>
      <c r="C189" s="480"/>
      <c r="D189" s="480"/>
      <c r="E189" s="481"/>
      <c r="F189" s="481"/>
      <c r="G189" s="270"/>
      <c r="H189" s="270"/>
      <c r="I189" s="270"/>
      <c r="J189" s="270"/>
      <c r="K189" s="270"/>
      <c r="L189" s="270"/>
    </row>
    <row r="190" spans="1:12" s="240" customFormat="1" ht="16.5" customHeight="1">
      <c r="A190" s="480" t="s">
        <v>1147</v>
      </c>
      <c r="B190" s="480"/>
      <c r="C190" s="480"/>
      <c r="D190" s="480"/>
      <c r="E190" s="481"/>
      <c r="F190" s="481"/>
      <c r="G190" s="270"/>
      <c r="H190" s="270"/>
      <c r="I190" s="270"/>
      <c r="J190" s="270"/>
      <c r="K190" s="270"/>
      <c r="L190" s="270"/>
    </row>
    <row r="191" spans="1:12" s="240" customFormat="1" ht="16.5" customHeight="1">
      <c r="A191" s="382" t="s">
        <v>511</v>
      </c>
      <c r="B191" s="382"/>
      <c r="C191" s="382"/>
      <c r="D191" s="382"/>
      <c r="E191" s="382"/>
      <c r="F191" s="382"/>
      <c r="G191" s="270"/>
      <c r="H191" s="270"/>
      <c r="I191" s="270"/>
      <c r="J191" s="270"/>
      <c r="K191" s="270"/>
      <c r="L191" s="270"/>
    </row>
    <row r="192" spans="1:12" s="240" customFormat="1" ht="16.5" customHeight="1">
      <c r="A192" s="469"/>
      <c r="B192" s="469"/>
      <c r="C192" s="469"/>
      <c r="D192" s="469"/>
      <c r="E192" s="469"/>
      <c r="F192" s="469"/>
      <c r="G192" s="270"/>
      <c r="H192" s="270"/>
      <c r="I192" s="270"/>
      <c r="J192" s="270"/>
      <c r="K192" s="270"/>
      <c r="L192" s="270"/>
    </row>
    <row r="193" spans="1:12" s="240" customFormat="1" ht="16.5" customHeight="1">
      <c r="A193" s="382" t="s">
        <v>512</v>
      </c>
      <c r="B193" s="382"/>
      <c r="C193" s="382"/>
      <c r="D193" s="382"/>
      <c r="E193" s="382"/>
      <c r="F193" s="382"/>
      <c r="G193" s="270"/>
      <c r="H193" s="270"/>
      <c r="I193" s="270"/>
      <c r="J193" s="270"/>
      <c r="K193" s="270"/>
      <c r="L193" s="270"/>
    </row>
    <row r="194" spans="1:12" s="240" customFormat="1" ht="16.5" customHeight="1">
      <c r="A194" s="381" t="s">
        <v>513</v>
      </c>
      <c r="B194" s="381"/>
      <c r="C194" s="381"/>
      <c r="D194" s="381"/>
      <c r="E194" s="381"/>
      <c r="F194" s="381"/>
      <c r="G194" s="270"/>
      <c r="H194" s="270"/>
      <c r="I194" s="270"/>
      <c r="J194" s="270"/>
      <c r="K194" s="270"/>
      <c r="L194" s="270"/>
    </row>
    <row r="195" spans="1:12" s="240" customFormat="1" ht="18" customHeight="1">
      <c r="A195" s="381" t="s">
        <v>514</v>
      </c>
      <c r="B195" s="381"/>
      <c r="C195" s="381"/>
      <c r="D195" s="381"/>
      <c r="E195" s="381"/>
      <c r="F195" s="381"/>
      <c r="G195" s="270"/>
      <c r="H195" s="270"/>
      <c r="I195" s="270"/>
      <c r="J195" s="270"/>
      <c r="K195" s="270"/>
      <c r="L195" s="270"/>
    </row>
    <row r="196" spans="1:12" s="240" customFormat="1" ht="20.25" customHeight="1">
      <c r="A196" s="381" t="s">
        <v>515</v>
      </c>
      <c r="B196" s="381"/>
      <c r="C196" s="381"/>
      <c r="D196" s="381"/>
      <c r="E196" s="381"/>
      <c r="F196" s="381"/>
      <c r="G196" s="270"/>
      <c r="H196" s="270"/>
      <c r="I196" s="270"/>
      <c r="J196" s="270"/>
      <c r="K196" s="270"/>
      <c r="L196" s="270"/>
    </row>
    <row r="197" spans="1:12" s="190" customFormat="1" ht="29.1" customHeight="1">
      <c r="A197" s="387" t="s">
        <v>1153</v>
      </c>
      <c r="B197" s="387"/>
      <c r="C197" s="387"/>
      <c r="D197" s="387"/>
      <c r="E197" s="387"/>
      <c r="F197" s="387"/>
      <c r="G197" s="253"/>
      <c r="H197" s="253"/>
      <c r="I197" s="253"/>
      <c r="J197" s="253"/>
      <c r="K197" s="253"/>
      <c r="L197" s="253"/>
    </row>
    <row r="198" spans="1:12" s="190" customFormat="1" ht="16.5" customHeight="1">
      <c r="A198" s="381" t="s">
        <v>738</v>
      </c>
      <c r="B198" s="381"/>
      <c r="C198" s="381"/>
      <c r="D198" s="381"/>
      <c r="E198" s="381"/>
      <c r="F198" s="381"/>
      <c r="G198" s="253"/>
      <c r="H198" s="253"/>
      <c r="I198" s="253"/>
      <c r="J198" s="253"/>
      <c r="K198" s="253"/>
      <c r="L198" s="253"/>
    </row>
    <row r="199" spans="1:12" s="190" customFormat="1" ht="16.5" customHeight="1">
      <c r="A199" s="381" t="s">
        <v>739</v>
      </c>
      <c r="B199" s="381"/>
      <c r="C199" s="381"/>
      <c r="D199" s="381"/>
      <c r="E199" s="381"/>
      <c r="F199" s="381"/>
      <c r="G199" s="253"/>
      <c r="H199" s="253"/>
      <c r="I199" s="253"/>
      <c r="J199" s="253"/>
      <c r="K199" s="253"/>
      <c r="L199" s="253"/>
    </row>
    <row r="200" spans="1:12" s="190" customFormat="1" ht="16.5" customHeight="1">
      <c r="A200" s="381" t="s">
        <v>740</v>
      </c>
      <c r="B200" s="381"/>
      <c r="C200" s="381"/>
      <c r="D200" s="381"/>
      <c r="E200" s="381"/>
      <c r="F200" s="381"/>
      <c r="G200" s="253"/>
      <c r="H200" s="253"/>
      <c r="I200" s="253"/>
      <c r="J200" s="253"/>
      <c r="K200" s="253"/>
      <c r="L200" s="253"/>
    </row>
    <row r="201" spans="1:12" s="190" customFormat="1" ht="16.5" customHeight="1">
      <c r="A201" s="381" t="s">
        <v>516</v>
      </c>
      <c r="B201" s="381"/>
      <c r="C201" s="381"/>
      <c r="D201" s="381"/>
      <c r="E201" s="381"/>
      <c r="F201" s="381"/>
      <c r="G201" s="253"/>
      <c r="H201" s="253"/>
      <c r="I201" s="253"/>
      <c r="J201" s="253"/>
      <c r="K201" s="253"/>
      <c r="L201" s="253"/>
    </row>
    <row r="202" spans="1:12" s="190" customFormat="1" ht="16.5" customHeight="1">
      <c r="A202" s="381" t="s">
        <v>1124</v>
      </c>
      <c r="B202" s="381"/>
      <c r="C202" s="381"/>
      <c r="D202" s="381"/>
      <c r="E202" s="381"/>
      <c r="F202" s="381"/>
      <c r="G202" s="253"/>
      <c r="H202" s="253"/>
      <c r="I202" s="253"/>
      <c r="J202" s="253"/>
      <c r="K202" s="253"/>
      <c r="L202" s="253"/>
    </row>
    <row r="203" spans="1:12" s="190" customFormat="1" ht="16.5" customHeight="1">
      <c r="A203" s="381" t="s">
        <v>517</v>
      </c>
      <c r="B203" s="381"/>
      <c r="C203" s="381"/>
      <c r="D203" s="381"/>
      <c r="E203" s="381"/>
      <c r="F203" s="381"/>
      <c r="G203" s="253"/>
      <c r="H203" s="253"/>
      <c r="I203" s="253"/>
      <c r="J203" s="253"/>
      <c r="K203" s="253"/>
      <c r="L203" s="253"/>
    </row>
    <row r="204" spans="1:12" s="190" customFormat="1" ht="16.5" customHeight="1">
      <c r="A204" s="381" t="s">
        <v>1025</v>
      </c>
      <c r="B204" s="381"/>
      <c r="C204" s="381"/>
      <c r="D204" s="381"/>
      <c r="E204" s="381"/>
      <c r="F204" s="381"/>
      <c r="G204" s="253"/>
      <c r="H204" s="253"/>
      <c r="I204" s="253"/>
      <c r="J204" s="253"/>
      <c r="K204" s="253"/>
      <c r="L204" s="253"/>
    </row>
    <row r="205" spans="1:12" s="190" customFormat="1" ht="16.5" customHeight="1">
      <c r="A205" s="381" t="s">
        <v>854</v>
      </c>
      <c r="B205" s="381"/>
      <c r="C205" s="381"/>
      <c r="D205" s="381"/>
      <c r="E205" s="381"/>
      <c r="F205" s="381"/>
      <c r="G205" s="253"/>
      <c r="H205" s="253"/>
      <c r="I205" s="253"/>
      <c r="J205" s="253"/>
      <c r="K205" s="253"/>
      <c r="L205" s="253"/>
    </row>
    <row r="206" spans="1:12" s="190" customFormat="1" ht="16.5" customHeight="1">
      <c r="A206" s="482" t="s">
        <v>518</v>
      </c>
      <c r="B206" s="482"/>
      <c r="C206" s="482"/>
      <c r="D206" s="482"/>
      <c r="E206" s="482"/>
      <c r="F206" s="482"/>
      <c r="G206" s="253"/>
      <c r="H206" s="253"/>
      <c r="I206" s="253"/>
      <c r="J206" s="253"/>
      <c r="K206" s="253"/>
      <c r="L206" s="253"/>
    </row>
    <row r="207" spans="1:12" s="190" customFormat="1" ht="16.5" customHeight="1">
      <c r="A207" s="482" t="s">
        <v>519</v>
      </c>
      <c r="B207" s="482"/>
      <c r="C207" s="482"/>
      <c r="D207" s="482"/>
      <c r="E207" s="482"/>
      <c r="F207" s="482"/>
      <c r="G207" s="253"/>
      <c r="H207" s="253"/>
      <c r="I207" s="253"/>
      <c r="J207" s="253"/>
      <c r="K207" s="253"/>
      <c r="L207" s="253"/>
    </row>
    <row r="208" spans="1:12" s="190" customFormat="1" ht="16.5" customHeight="1">
      <c r="A208" s="482" t="s">
        <v>520</v>
      </c>
      <c r="B208" s="482"/>
      <c r="C208" s="482"/>
      <c r="D208" s="482"/>
      <c r="E208" s="482"/>
      <c r="F208" s="482"/>
      <c r="G208" s="253"/>
      <c r="H208" s="253"/>
      <c r="I208" s="253"/>
      <c r="J208" s="253"/>
      <c r="K208" s="253"/>
      <c r="L208" s="253"/>
    </row>
    <row r="209" spans="1:12" s="190" customFormat="1" ht="16.5" customHeight="1">
      <c r="A209" s="482" t="s">
        <v>1081</v>
      </c>
      <c r="B209" s="482"/>
      <c r="C209" s="482"/>
      <c r="D209" s="482"/>
      <c r="E209" s="482"/>
      <c r="F209" s="482"/>
      <c r="G209" s="253"/>
      <c r="H209" s="253"/>
      <c r="I209" s="253"/>
      <c r="J209" s="253"/>
      <c r="K209" s="253"/>
      <c r="L209" s="253"/>
    </row>
    <row r="210" spans="1:12" s="190" customFormat="1" ht="16.5" customHeight="1">
      <c r="A210" s="381" t="s">
        <v>741</v>
      </c>
      <c r="B210" s="381"/>
      <c r="C210" s="381"/>
      <c r="D210" s="381"/>
      <c r="E210" s="381"/>
      <c r="F210" s="381"/>
      <c r="G210" s="253"/>
      <c r="H210" s="253"/>
      <c r="I210" s="253"/>
      <c r="J210" s="253"/>
      <c r="K210" s="253"/>
      <c r="L210" s="253"/>
    </row>
    <row r="211" spans="1:12" s="190" customFormat="1" ht="16.5" customHeight="1">
      <c r="A211" s="387" t="s">
        <v>521</v>
      </c>
      <c r="B211" s="387"/>
      <c r="C211" s="387"/>
      <c r="D211" s="387"/>
      <c r="E211" s="387"/>
      <c r="F211" s="387"/>
      <c r="G211" s="253"/>
      <c r="H211" s="253"/>
      <c r="I211" s="253"/>
      <c r="J211" s="253"/>
      <c r="K211" s="253"/>
      <c r="L211" s="253"/>
    </row>
    <row r="212" spans="1:12" s="190" customFormat="1" ht="16.5" customHeight="1">
      <c r="A212" s="381" t="s">
        <v>742</v>
      </c>
      <c r="B212" s="381"/>
      <c r="C212" s="381"/>
      <c r="D212" s="381"/>
      <c r="E212" s="381"/>
      <c r="F212" s="381"/>
      <c r="G212" s="253"/>
      <c r="H212" s="253"/>
      <c r="I212" s="253"/>
      <c r="J212" s="253"/>
      <c r="K212" s="253"/>
      <c r="L212" s="253"/>
    </row>
    <row r="213" spans="1:12" s="190" customFormat="1" ht="16.5" customHeight="1">
      <c r="A213" s="381" t="s">
        <v>743</v>
      </c>
      <c r="B213" s="381"/>
      <c r="C213" s="381"/>
      <c r="D213" s="381"/>
      <c r="E213" s="381"/>
      <c r="F213" s="381"/>
      <c r="G213" s="253"/>
      <c r="H213" s="253"/>
      <c r="I213" s="253"/>
      <c r="J213" s="253"/>
      <c r="K213" s="253"/>
      <c r="L213" s="253"/>
    </row>
    <row r="214" spans="1:12" ht="16.5" customHeight="1">
      <c r="A214" s="381" t="s">
        <v>744</v>
      </c>
      <c r="B214" s="381"/>
      <c r="C214" s="381"/>
      <c r="D214" s="381"/>
      <c r="E214" s="381"/>
      <c r="F214" s="381"/>
      <c r="G214" s="253"/>
      <c r="H214" s="270"/>
      <c r="I214" s="270"/>
      <c r="J214" s="270"/>
      <c r="K214" s="270"/>
      <c r="L214" s="270"/>
    </row>
    <row r="215" spans="1:12" ht="16.5" customHeight="1">
      <c r="A215" s="381" t="s">
        <v>522</v>
      </c>
      <c r="B215" s="381"/>
      <c r="C215" s="381"/>
      <c r="D215" s="381"/>
      <c r="E215" s="381"/>
      <c r="F215" s="381"/>
      <c r="G215" s="253"/>
      <c r="H215" s="270"/>
      <c r="I215" s="270"/>
      <c r="J215" s="270"/>
      <c r="K215" s="270"/>
      <c r="L215" s="270"/>
    </row>
    <row r="216" spans="1:12" ht="16.5" customHeight="1">
      <c r="A216" s="381" t="s">
        <v>1042</v>
      </c>
      <c r="B216" s="381"/>
      <c r="C216" s="381"/>
      <c r="D216" s="381"/>
      <c r="E216" s="381"/>
      <c r="F216" s="381"/>
      <c r="G216" s="253"/>
      <c r="H216" s="270"/>
      <c r="I216" s="270"/>
      <c r="J216" s="270"/>
      <c r="K216" s="270"/>
      <c r="L216" s="270"/>
    </row>
    <row r="217" spans="1:12" ht="16.5" customHeight="1">
      <c r="A217" s="381" t="s">
        <v>522</v>
      </c>
      <c r="B217" s="381"/>
      <c r="C217" s="381"/>
      <c r="D217" s="381"/>
      <c r="E217" s="381"/>
      <c r="F217" s="381"/>
      <c r="G217" s="253"/>
      <c r="H217" s="270"/>
      <c r="I217" s="270"/>
      <c r="J217" s="270"/>
      <c r="K217" s="270"/>
      <c r="L217" s="270"/>
    </row>
    <row r="218" spans="1:12" ht="16.5" customHeight="1">
      <c r="A218" s="287"/>
      <c r="B218" s="287"/>
      <c r="C218" s="287"/>
      <c r="D218" s="287"/>
      <c r="E218" s="287"/>
      <c r="F218" s="287"/>
      <c r="G218" s="253"/>
      <c r="H218" s="270"/>
      <c r="I218" s="270"/>
      <c r="J218" s="270"/>
      <c r="K218" s="270"/>
      <c r="L218" s="270"/>
    </row>
    <row r="219" spans="1:12" ht="16.5" customHeight="1">
      <c r="A219" s="384" t="s">
        <v>1122</v>
      </c>
      <c r="B219" s="384"/>
      <c r="C219" s="384"/>
      <c r="D219" s="384"/>
      <c r="E219" s="384"/>
      <c r="F219" s="384"/>
      <c r="G219" s="253"/>
      <c r="H219" s="270"/>
      <c r="I219" s="270"/>
      <c r="J219" s="270"/>
      <c r="K219" s="270"/>
      <c r="L219" s="270"/>
    </row>
    <row r="220" spans="1:12" ht="16.5" customHeight="1">
      <c r="A220" s="381" t="s">
        <v>523</v>
      </c>
      <c r="B220" s="381"/>
      <c r="C220" s="381"/>
      <c r="D220" s="381"/>
      <c r="E220" s="381"/>
      <c r="F220" s="381"/>
      <c r="G220" s="253"/>
      <c r="H220" s="270"/>
      <c r="I220" s="270"/>
      <c r="J220" s="270"/>
      <c r="K220" s="270"/>
      <c r="L220" s="270"/>
    </row>
    <row r="221" spans="1:12" ht="16.5" customHeight="1">
      <c r="A221" s="474" t="s">
        <v>1125</v>
      </c>
      <c r="B221" s="474"/>
      <c r="C221" s="474"/>
      <c r="D221" s="474"/>
      <c r="E221" s="474"/>
      <c r="F221" s="474"/>
      <c r="G221" s="253"/>
      <c r="H221" s="270"/>
      <c r="I221" s="270"/>
      <c r="J221" s="270"/>
      <c r="K221" s="270"/>
      <c r="L221" s="270"/>
    </row>
    <row r="222" spans="1:12" ht="16.5" customHeight="1">
      <c r="A222" s="474" t="s">
        <v>524</v>
      </c>
      <c r="B222" s="474"/>
      <c r="C222" s="474"/>
      <c r="D222" s="474"/>
      <c r="E222" s="474"/>
      <c r="F222" s="474"/>
      <c r="G222" s="253"/>
      <c r="H222" s="270"/>
      <c r="I222" s="270"/>
      <c r="J222" s="270"/>
      <c r="K222" s="270"/>
      <c r="L222" s="270"/>
    </row>
    <row r="223" spans="1:12" ht="16.5" customHeight="1">
      <c r="A223" s="475" t="s">
        <v>525</v>
      </c>
      <c r="B223" s="475"/>
      <c r="C223" s="475"/>
      <c r="D223" s="475"/>
      <c r="E223" s="475"/>
      <c r="F223" s="475"/>
      <c r="G223" s="253"/>
      <c r="H223" s="270"/>
      <c r="I223" s="270"/>
      <c r="J223" s="270"/>
      <c r="K223" s="270"/>
      <c r="L223" s="270"/>
    </row>
    <row r="224" spans="1:12" ht="16.5" customHeight="1">
      <c r="A224" s="475" t="s">
        <v>526</v>
      </c>
      <c r="B224" s="475"/>
      <c r="C224" s="475"/>
      <c r="D224" s="475"/>
      <c r="E224" s="475"/>
      <c r="F224" s="475"/>
      <c r="G224" s="475"/>
      <c r="H224" s="270"/>
      <c r="I224" s="270"/>
      <c r="J224" s="270"/>
      <c r="K224" s="270"/>
      <c r="L224" s="270"/>
    </row>
    <row r="225" spans="1:12" ht="16.5" customHeight="1">
      <c r="A225" s="287"/>
      <c r="B225" s="287"/>
      <c r="C225" s="287"/>
      <c r="D225" s="287"/>
      <c r="E225" s="287"/>
      <c r="F225" s="287"/>
      <c r="G225" s="253"/>
      <c r="H225" s="270"/>
      <c r="I225" s="270"/>
      <c r="J225" s="270"/>
      <c r="K225" s="270"/>
      <c r="L225" s="270"/>
    </row>
    <row r="226" spans="1:12" ht="16.5" customHeight="1">
      <c r="A226" s="381" t="s">
        <v>527</v>
      </c>
      <c r="B226" s="381"/>
      <c r="C226" s="381"/>
      <c r="D226" s="381"/>
      <c r="E226" s="381"/>
      <c r="F226" s="381"/>
      <c r="G226" s="253"/>
      <c r="H226" s="270"/>
      <c r="I226" s="270"/>
      <c r="J226" s="270"/>
      <c r="K226" s="270"/>
      <c r="L226" s="270"/>
    </row>
    <row r="227" spans="1:12" ht="16.5" customHeight="1">
      <c r="A227" s="381" t="s">
        <v>1126</v>
      </c>
      <c r="B227" s="381"/>
      <c r="C227" s="381"/>
      <c r="D227" s="381"/>
      <c r="E227" s="381"/>
      <c r="F227" s="381"/>
      <c r="G227" s="253"/>
      <c r="H227" s="270"/>
      <c r="I227" s="270"/>
      <c r="J227" s="270"/>
      <c r="K227" s="270"/>
      <c r="L227" s="270"/>
    </row>
    <row r="228" spans="1:12" ht="16.5" customHeight="1">
      <c r="A228" s="475"/>
      <c r="B228" s="475"/>
      <c r="C228" s="475"/>
      <c r="D228" s="475"/>
      <c r="E228" s="476"/>
      <c r="F228" s="476"/>
      <c r="G228" s="253"/>
      <c r="H228" s="270"/>
      <c r="I228" s="270"/>
      <c r="J228" s="270"/>
      <c r="K228" s="270"/>
      <c r="L228" s="270"/>
    </row>
    <row r="229" spans="1:12" ht="16.5" customHeight="1">
      <c r="A229" s="381" t="s">
        <v>512</v>
      </c>
      <c r="B229" s="381"/>
      <c r="C229" s="381"/>
      <c r="D229" s="381"/>
      <c r="E229" s="381"/>
      <c r="F229" s="381"/>
      <c r="G229" s="253"/>
      <c r="H229" s="270"/>
      <c r="I229" s="270"/>
      <c r="J229" s="270"/>
      <c r="K229" s="270"/>
      <c r="L229" s="270"/>
    </row>
    <row r="230" spans="1:12" ht="16.5" customHeight="1">
      <c r="A230" s="384" t="s">
        <v>1050</v>
      </c>
      <c r="B230" s="384"/>
      <c r="C230" s="384"/>
      <c r="D230" s="384"/>
      <c r="E230" s="384"/>
      <c r="F230" s="384"/>
      <c r="G230" s="253"/>
      <c r="H230" s="270"/>
      <c r="I230" s="270"/>
      <c r="J230" s="270"/>
      <c r="K230" s="270"/>
      <c r="L230" s="270"/>
    </row>
    <row r="231" spans="1:12" ht="16.5" customHeight="1">
      <c r="A231" s="469" t="s">
        <v>1148</v>
      </c>
      <c r="B231" s="469"/>
      <c r="C231" s="469"/>
      <c r="D231" s="469"/>
      <c r="E231" s="469"/>
      <c r="F231" s="469"/>
      <c r="G231" s="253"/>
      <c r="H231" s="270"/>
      <c r="I231" s="270"/>
      <c r="J231" s="270"/>
      <c r="K231" s="270"/>
      <c r="L231" s="270"/>
    </row>
    <row r="232" spans="1:12" ht="16.5" customHeight="1">
      <c r="A232" s="381" t="s">
        <v>683</v>
      </c>
      <c r="B232" s="381"/>
      <c r="C232" s="381"/>
      <c r="D232" s="381"/>
      <c r="E232" s="381"/>
      <c r="F232" s="381"/>
      <c r="G232" s="253"/>
      <c r="H232" s="270"/>
      <c r="I232" s="270"/>
      <c r="J232" s="270"/>
      <c r="K232" s="270"/>
      <c r="L232" s="270"/>
    </row>
    <row r="233" spans="1:12" ht="16.5" customHeight="1">
      <c r="A233" s="381" t="s">
        <v>528</v>
      </c>
      <c r="B233" s="381"/>
      <c r="C233" s="381"/>
      <c r="D233" s="381"/>
      <c r="E233" s="381"/>
      <c r="F233" s="381"/>
      <c r="G233" s="253"/>
      <c r="H233" s="270"/>
      <c r="I233" s="270"/>
      <c r="J233" s="270"/>
      <c r="K233" s="270"/>
      <c r="L233" s="270"/>
    </row>
    <row r="234" spans="1:12" ht="16.5" customHeight="1">
      <c r="A234" s="384" t="s">
        <v>529</v>
      </c>
      <c r="B234" s="384"/>
      <c r="C234" s="384"/>
      <c r="D234" s="384"/>
      <c r="E234" s="384"/>
      <c r="F234" s="384"/>
      <c r="G234" s="253"/>
      <c r="H234" s="270"/>
      <c r="I234" s="270"/>
      <c r="J234" s="270"/>
      <c r="K234" s="270"/>
      <c r="L234" s="270"/>
    </row>
    <row r="235" spans="1:12" ht="16.5" customHeight="1">
      <c r="A235" s="381" t="s">
        <v>1071</v>
      </c>
      <c r="B235" s="381"/>
      <c r="C235" s="381"/>
      <c r="D235" s="381"/>
      <c r="E235" s="381"/>
      <c r="F235" s="381"/>
      <c r="G235" s="253"/>
      <c r="H235" s="270"/>
      <c r="I235" s="270"/>
      <c r="J235" s="270"/>
      <c r="K235" s="270"/>
      <c r="L235" s="270"/>
    </row>
    <row r="236" spans="1:12" s="196" customFormat="1" ht="16.5" customHeight="1">
      <c r="A236" s="381" t="s">
        <v>1057</v>
      </c>
      <c r="B236" s="381"/>
      <c r="C236" s="381"/>
      <c r="D236" s="381"/>
      <c r="E236" s="381"/>
      <c r="F236" s="381"/>
      <c r="G236" s="253"/>
      <c r="H236" s="270"/>
      <c r="I236" s="270"/>
      <c r="J236" s="270"/>
      <c r="K236" s="270"/>
      <c r="L236" s="270"/>
    </row>
    <row r="237" spans="1:12" ht="16.5" customHeight="1">
      <c r="A237" s="381" t="s">
        <v>855</v>
      </c>
      <c r="B237" s="381"/>
      <c r="C237" s="381"/>
      <c r="D237" s="381"/>
      <c r="E237" s="381"/>
      <c r="F237" s="381"/>
      <c r="G237" s="253"/>
      <c r="H237" s="270"/>
      <c r="I237" s="270"/>
      <c r="J237" s="270"/>
      <c r="K237" s="270"/>
      <c r="L237" s="270"/>
    </row>
    <row r="238" spans="1:12" ht="16.5" customHeight="1">
      <c r="A238" s="475" t="s">
        <v>725</v>
      </c>
      <c r="B238" s="475"/>
      <c r="C238" s="475"/>
      <c r="D238" s="475"/>
      <c r="E238" s="475"/>
      <c r="F238" s="475"/>
      <c r="G238" s="278"/>
      <c r="H238" s="278"/>
      <c r="I238" s="278"/>
      <c r="J238" s="278"/>
      <c r="K238" s="278"/>
      <c r="L238" s="278"/>
    </row>
    <row r="239" spans="1:12" ht="16.5" customHeight="1">
      <c r="A239" s="381" t="s">
        <v>1058</v>
      </c>
      <c r="B239" s="381"/>
      <c r="C239" s="381"/>
      <c r="D239" s="381"/>
      <c r="E239" s="381"/>
      <c r="F239" s="381"/>
      <c r="G239" s="253"/>
      <c r="H239" s="270"/>
      <c r="I239" s="270"/>
      <c r="J239" s="270"/>
      <c r="K239" s="270"/>
      <c r="L239" s="270"/>
    </row>
    <row r="240" spans="1:12" ht="16.5" customHeight="1">
      <c r="A240" s="381" t="s">
        <v>856</v>
      </c>
      <c r="B240" s="381"/>
      <c r="C240" s="381"/>
      <c r="D240" s="381"/>
      <c r="E240" s="381"/>
      <c r="F240" s="381"/>
      <c r="G240" s="253"/>
      <c r="H240" s="270"/>
      <c r="I240" s="270"/>
      <c r="J240" s="270"/>
      <c r="K240" s="270"/>
      <c r="L240" s="270"/>
    </row>
    <row r="241" spans="1:12" ht="16.5" customHeight="1">
      <c r="A241" s="381" t="s">
        <v>857</v>
      </c>
      <c r="B241" s="381"/>
      <c r="C241" s="381"/>
      <c r="D241" s="381"/>
      <c r="E241" s="381"/>
      <c r="F241" s="381"/>
      <c r="G241" s="253"/>
      <c r="H241" s="270"/>
      <c r="I241" s="270"/>
      <c r="J241" s="270"/>
      <c r="K241" s="270"/>
      <c r="L241" s="270"/>
    </row>
    <row r="242" spans="1:12" ht="16.5" customHeight="1">
      <c r="A242" s="381" t="s">
        <v>858</v>
      </c>
      <c r="B242" s="381"/>
      <c r="C242" s="381"/>
      <c r="D242" s="381"/>
      <c r="E242" s="381"/>
      <c r="F242" s="381"/>
      <c r="G242" s="253"/>
      <c r="H242" s="270"/>
      <c r="I242" s="270"/>
      <c r="J242" s="270"/>
      <c r="K242" s="270"/>
      <c r="L242" s="270"/>
    </row>
    <row r="243" spans="1:12" ht="16.5" customHeight="1">
      <c r="A243" s="381" t="s">
        <v>1059</v>
      </c>
      <c r="B243" s="381"/>
      <c r="C243" s="381"/>
      <c r="D243" s="381"/>
      <c r="E243" s="381"/>
      <c r="F243" s="381"/>
      <c r="G243" s="253"/>
      <c r="H243" s="270"/>
      <c r="I243" s="270"/>
      <c r="J243" s="270"/>
      <c r="K243" s="270"/>
      <c r="L243" s="270"/>
    </row>
    <row r="244" spans="1:12" ht="16.5" customHeight="1">
      <c r="A244" s="381" t="s">
        <v>530</v>
      </c>
      <c r="B244" s="381"/>
      <c r="C244" s="381"/>
      <c r="D244" s="381"/>
      <c r="E244" s="381"/>
      <c r="F244" s="381"/>
      <c r="G244" s="253"/>
      <c r="H244" s="270"/>
      <c r="I244" s="270"/>
      <c r="J244" s="270"/>
      <c r="K244" s="270"/>
      <c r="L244" s="270"/>
    </row>
    <row r="245" spans="1:12" ht="16.5" customHeight="1">
      <c r="A245" s="381" t="s">
        <v>531</v>
      </c>
      <c r="B245" s="381"/>
      <c r="C245" s="381"/>
      <c r="D245" s="381"/>
      <c r="E245" s="381"/>
      <c r="F245" s="381"/>
      <c r="G245" s="253"/>
      <c r="H245" s="270"/>
      <c r="I245" s="270"/>
      <c r="J245" s="270"/>
      <c r="K245" s="270"/>
      <c r="L245" s="270"/>
    </row>
    <row r="246" spans="1:12" s="196" customFormat="1" ht="16.5" customHeight="1">
      <c r="A246" s="381" t="s">
        <v>1060</v>
      </c>
      <c r="B246" s="381"/>
      <c r="C246" s="381"/>
      <c r="D246" s="381"/>
      <c r="E246" s="381"/>
      <c r="F246" s="381"/>
      <c r="G246" s="253"/>
      <c r="H246" s="270"/>
      <c r="I246" s="270"/>
      <c r="J246" s="270"/>
      <c r="K246" s="270"/>
      <c r="L246" s="270"/>
    </row>
    <row r="247" spans="1:12" ht="16.5" customHeight="1">
      <c r="A247" s="381" t="s">
        <v>532</v>
      </c>
      <c r="B247" s="381"/>
      <c r="C247" s="381"/>
      <c r="D247" s="381"/>
      <c r="E247" s="381"/>
      <c r="F247" s="381"/>
      <c r="G247" s="253"/>
      <c r="H247" s="270"/>
      <c r="I247" s="270"/>
      <c r="J247" s="270"/>
      <c r="K247" s="270"/>
      <c r="L247" s="270"/>
    </row>
    <row r="248" spans="1:12" ht="16.5" customHeight="1">
      <c r="A248" s="475" t="s">
        <v>680</v>
      </c>
      <c r="B248" s="475"/>
      <c r="C248" s="475"/>
      <c r="D248" s="475"/>
      <c r="E248" s="475"/>
      <c r="F248" s="475"/>
      <c r="G248" s="278"/>
      <c r="H248" s="278"/>
      <c r="I248" s="278"/>
      <c r="J248" s="278"/>
      <c r="K248" s="278"/>
      <c r="L248" s="278"/>
    </row>
    <row r="249" spans="1:12" ht="16.5" customHeight="1">
      <c r="A249" s="381" t="s">
        <v>533</v>
      </c>
      <c r="B249" s="381"/>
      <c r="C249" s="381"/>
      <c r="D249" s="381"/>
      <c r="E249" s="381"/>
      <c r="F249" s="381"/>
      <c r="G249" s="270"/>
      <c r="H249" s="270"/>
      <c r="I249" s="270"/>
      <c r="J249" s="270"/>
      <c r="K249" s="270"/>
      <c r="L249" s="270"/>
    </row>
    <row r="250" spans="1:12" ht="16.5" customHeight="1">
      <c r="A250" s="287"/>
      <c r="B250" s="287"/>
      <c r="C250" s="287"/>
      <c r="D250" s="287"/>
      <c r="E250" s="287"/>
      <c r="F250" s="287"/>
      <c r="G250" s="270"/>
      <c r="H250" s="270"/>
      <c r="I250" s="270"/>
      <c r="J250" s="270"/>
      <c r="K250" s="270"/>
      <c r="L250" s="270"/>
    </row>
    <row r="251" spans="1:12" ht="16.5" customHeight="1">
      <c r="A251" s="287"/>
      <c r="B251" s="287"/>
      <c r="C251" s="287"/>
      <c r="D251" s="287"/>
      <c r="E251" s="287"/>
      <c r="F251" s="287"/>
      <c r="G251" s="270"/>
      <c r="H251" s="270"/>
      <c r="I251" s="270"/>
      <c r="J251" s="270"/>
      <c r="K251" s="270"/>
      <c r="L251" s="270"/>
    </row>
    <row r="252" spans="1:12" ht="16.5" customHeight="1">
      <c r="A252" s="287"/>
      <c r="B252" s="287"/>
      <c r="C252" s="287"/>
      <c r="D252" s="287"/>
      <c r="E252" s="287"/>
      <c r="F252" s="287"/>
      <c r="G252" s="270"/>
      <c r="H252" s="270"/>
      <c r="I252" s="270"/>
      <c r="J252" s="270"/>
      <c r="K252" s="270"/>
      <c r="L252" s="270"/>
    </row>
    <row r="253" spans="1:12" ht="16.5" customHeight="1">
      <c r="A253" s="287"/>
      <c r="B253" s="287"/>
      <c r="C253" s="287"/>
      <c r="D253" s="287"/>
      <c r="E253" s="287"/>
      <c r="F253" s="287"/>
      <c r="G253" s="270"/>
      <c r="H253" s="270"/>
      <c r="I253" s="270"/>
      <c r="J253" s="270"/>
      <c r="K253" s="270"/>
      <c r="L253" s="270"/>
    </row>
    <row r="254" spans="1:12" ht="16.5" customHeight="1">
      <c r="A254" s="287"/>
      <c r="B254" s="287"/>
      <c r="C254" s="287"/>
      <c r="D254" s="287"/>
      <c r="E254" s="287"/>
      <c r="F254" s="287"/>
      <c r="G254" s="270"/>
      <c r="H254" s="270"/>
      <c r="I254" s="270"/>
      <c r="J254" s="270"/>
      <c r="K254" s="270"/>
      <c r="L254" s="270"/>
    </row>
    <row r="255" spans="1:12" ht="16.5" customHeight="1">
      <c r="A255" s="287"/>
      <c r="B255" s="287"/>
      <c r="C255" s="287"/>
      <c r="D255" s="287"/>
      <c r="E255" s="287"/>
      <c r="F255" s="287"/>
      <c r="G255" s="270"/>
      <c r="H255" s="270"/>
      <c r="I255" s="270"/>
      <c r="J255" s="270"/>
      <c r="K255" s="270"/>
      <c r="L255" s="270"/>
    </row>
    <row r="256" spans="1:12" ht="16.5" customHeight="1">
      <c r="A256" s="287"/>
      <c r="B256" s="287"/>
      <c r="C256" s="287"/>
      <c r="D256" s="287"/>
      <c r="E256" s="287"/>
      <c r="F256" s="287"/>
      <c r="G256" s="270"/>
      <c r="H256" s="270"/>
      <c r="I256" s="270"/>
      <c r="J256" s="270"/>
      <c r="K256" s="270"/>
      <c r="L256" s="270"/>
    </row>
    <row r="257" spans="1:12" ht="16.5" customHeight="1">
      <c r="A257" s="387" t="s">
        <v>1061</v>
      </c>
      <c r="B257" s="387"/>
      <c r="C257" s="387"/>
      <c r="D257" s="387"/>
      <c r="E257" s="387"/>
      <c r="F257" s="387"/>
      <c r="G257" s="270"/>
      <c r="H257" s="270"/>
      <c r="I257" s="270"/>
      <c r="J257" s="270"/>
      <c r="K257" s="270"/>
      <c r="L257" s="270"/>
    </row>
    <row r="258" spans="1:12" ht="16.5" customHeight="1">
      <c r="A258" s="381" t="s">
        <v>794</v>
      </c>
      <c r="B258" s="381"/>
      <c r="C258" s="381"/>
      <c r="D258" s="381"/>
      <c r="E258" s="381"/>
      <c r="F258" s="381"/>
      <c r="G258" s="270"/>
      <c r="H258" s="270"/>
      <c r="I258" s="270"/>
      <c r="J258" s="270"/>
      <c r="K258" s="270"/>
      <c r="L258" s="270"/>
    </row>
    <row r="259" spans="1:12" ht="16.5" customHeight="1">
      <c r="A259" s="381" t="s">
        <v>1029</v>
      </c>
      <c r="B259" s="381"/>
      <c r="C259" s="381"/>
      <c r="D259" s="381"/>
      <c r="E259" s="381"/>
      <c r="F259" s="381"/>
      <c r="G259" s="270"/>
      <c r="H259" s="270"/>
      <c r="I259" s="270"/>
      <c r="J259" s="270"/>
      <c r="K259" s="270"/>
      <c r="L259" s="270"/>
    </row>
    <row r="260" spans="1:12" ht="16.5" customHeight="1">
      <c r="A260" s="381" t="s">
        <v>1030</v>
      </c>
      <c r="B260" s="381"/>
      <c r="C260" s="381"/>
      <c r="D260" s="381"/>
      <c r="E260" s="381"/>
      <c r="F260" s="381"/>
      <c r="G260" s="270"/>
      <c r="H260" s="270"/>
      <c r="I260" s="270"/>
      <c r="J260" s="270"/>
      <c r="K260" s="270"/>
      <c r="L260" s="270"/>
    </row>
    <row r="261" spans="1:12" ht="16.5" customHeight="1">
      <c r="A261" s="381" t="s">
        <v>795</v>
      </c>
      <c r="B261" s="381"/>
      <c r="C261" s="381"/>
      <c r="D261" s="381"/>
      <c r="E261" s="381"/>
      <c r="F261" s="381"/>
      <c r="G261" s="270"/>
      <c r="H261" s="270"/>
      <c r="I261" s="270"/>
      <c r="J261" s="270"/>
      <c r="K261" s="270"/>
      <c r="L261" s="270"/>
    </row>
    <row r="262" spans="1:12" ht="16.5" customHeight="1">
      <c r="A262" s="381" t="s">
        <v>1031</v>
      </c>
      <c r="B262" s="381"/>
      <c r="C262" s="381"/>
      <c r="D262" s="381"/>
      <c r="E262" s="381"/>
      <c r="F262" s="381"/>
      <c r="G262" s="270"/>
      <c r="H262" s="270"/>
      <c r="I262" s="270"/>
      <c r="J262" s="270"/>
      <c r="K262" s="270"/>
      <c r="L262" s="270"/>
    </row>
    <row r="263" spans="1:12" ht="16.5" customHeight="1">
      <c r="A263" s="381" t="s">
        <v>796</v>
      </c>
      <c r="B263" s="381"/>
      <c r="C263" s="381"/>
      <c r="D263" s="381"/>
      <c r="E263" s="381"/>
      <c r="F263" s="381"/>
      <c r="G263" s="270"/>
      <c r="H263" s="270"/>
      <c r="I263" s="270"/>
      <c r="J263" s="270"/>
      <c r="K263" s="270"/>
      <c r="L263" s="270"/>
    </row>
    <row r="264" spans="1:12" ht="16.5" customHeight="1">
      <c r="A264" s="381" t="s">
        <v>534</v>
      </c>
      <c r="B264" s="381"/>
      <c r="C264" s="381"/>
      <c r="D264" s="381"/>
      <c r="E264" s="381"/>
      <c r="F264" s="381"/>
      <c r="G264" s="270"/>
      <c r="H264" s="270"/>
      <c r="I264" s="270"/>
      <c r="J264" s="270"/>
      <c r="K264" s="270"/>
      <c r="L264" s="270"/>
    </row>
    <row r="265" spans="1:12" s="22" customFormat="1" ht="16.5" customHeight="1">
      <c r="A265" s="381" t="s">
        <v>1032</v>
      </c>
      <c r="B265" s="381"/>
      <c r="C265" s="381"/>
      <c r="D265" s="381"/>
      <c r="E265" s="381"/>
      <c r="F265" s="381"/>
      <c r="G265" s="270"/>
      <c r="H265" s="270"/>
      <c r="I265" s="270"/>
      <c r="J265" s="270"/>
      <c r="K265" s="270"/>
      <c r="L265" s="270"/>
    </row>
    <row r="266" spans="1:12" ht="16.5" customHeight="1">
      <c r="A266" s="381" t="s">
        <v>1033</v>
      </c>
      <c r="B266" s="381"/>
      <c r="C266" s="381"/>
      <c r="D266" s="381"/>
      <c r="E266" s="381"/>
      <c r="F266" s="381"/>
      <c r="G266" s="270"/>
      <c r="H266" s="270"/>
      <c r="I266" s="270"/>
      <c r="J266" s="270"/>
      <c r="K266" s="270"/>
      <c r="L266" s="270"/>
    </row>
    <row r="267" spans="1:12" ht="16.5" customHeight="1">
      <c r="A267" s="381" t="s">
        <v>1034</v>
      </c>
      <c r="B267" s="381"/>
      <c r="C267" s="381"/>
      <c r="D267" s="381"/>
      <c r="E267" s="381"/>
      <c r="F267" s="381"/>
      <c r="G267" s="270"/>
      <c r="H267" s="270"/>
      <c r="I267" s="270"/>
      <c r="J267" s="270"/>
      <c r="K267" s="270"/>
      <c r="L267" s="270"/>
    </row>
    <row r="268" spans="1:12" ht="16.5" customHeight="1">
      <c r="A268" s="381" t="s">
        <v>1035</v>
      </c>
      <c r="B268" s="381"/>
      <c r="C268" s="381"/>
      <c r="D268" s="381"/>
      <c r="E268" s="381"/>
      <c r="F268" s="381"/>
      <c r="G268" s="270"/>
      <c r="H268" s="270"/>
      <c r="I268" s="270"/>
      <c r="J268" s="270"/>
      <c r="K268" s="270"/>
      <c r="L268" s="270"/>
    </row>
    <row r="269" spans="1:12" ht="16.5" customHeight="1">
      <c r="A269" s="387" t="s">
        <v>1036</v>
      </c>
      <c r="B269" s="387"/>
      <c r="C269" s="387"/>
      <c r="D269" s="387"/>
      <c r="E269" s="387"/>
      <c r="F269" s="387"/>
      <c r="G269" s="270"/>
      <c r="H269" s="270"/>
      <c r="I269" s="270"/>
      <c r="J269" s="270"/>
      <c r="K269" s="270"/>
      <c r="L269" s="270"/>
    </row>
    <row r="270" spans="1:12" ht="16.5" customHeight="1">
      <c r="A270" s="381" t="s">
        <v>1037</v>
      </c>
      <c r="B270" s="381"/>
      <c r="C270" s="381"/>
      <c r="D270" s="381"/>
      <c r="E270" s="381"/>
      <c r="F270" s="381"/>
      <c r="G270" s="253"/>
      <c r="H270" s="253"/>
      <c r="I270" s="253"/>
      <c r="J270" s="253"/>
      <c r="K270" s="253"/>
      <c r="L270" s="253"/>
    </row>
    <row r="271" spans="1:12" ht="16.5" customHeight="1">
      <c r="A271" s="384" t="s">
        <v>1062</v>
      </c>
      <c r="B271" s="384"/>
      <c r="C271" s="384"/>
      <c r="D271" s="384"/>
      <c r="E271" s="384"/>
      <c r="F271" s="384"/>
      <c r="G271" s="270"/>
      <c r="H271" s="270"/>
      <c r="I271" s="270"/>
      <c r="J271" s="270"/>
      <c r="K271" s="270"/>
      <c r="L271" s="270"/>
    </row>
    <row r="272" spans="1:12" ht="16.5" customHeight="1">
      <c r="A272" s="398" t="s">
        <v>535</v>
      </c>
      <c r="B272" s="398"/>
      <c r="C272" s="398"/>
      <c r="D272" s="398"/>
      <c r="E272" s="398"/>
      <c r="F272" s="398"/>
      <c r="G272" s="270"/>
      <c r="H272" s="270"/>
      <c r="I272" s="270"/>
      <c r="J272" s="270"/>
      <c r="K272" s="270"/>
      <c r="L272" s="270"/>
    </row>
    <row r="273" spans="1:12" ht="16.5" customHeight="1">
      <c r="A273" s="381" t="s">
        <v>736</v>
      </c>
      <c r="B273" s="381"/>
      <c r="C273" s="381"/>
      <c r="D273" s="381"/>
      <c r="E273" s="381"/>
      <c r="F273" s="381"/>
      <c r="G273" s="270"/>
      <c r="H273" s="270"/>
      <c r="I273" s="270"/>
      <c r="J273" s="270"/>
      <c r="K273" s="270"/>
      <c r="L273" s="270"/>
    </row>
    <row r="274" spans="1:12" ht="16.5" customHeight="1">
      <c r="A274" s="381" t="s">
        <v>1063</v>
      </c>
      <c r="B274" s="381"/>
      <c r="C274" s="381"/>
      <c r="D274" s="381"/>
      <c r="E274" s="381"/>
      <c r="F274" s="381"/>
      <c r="G274" s="270"/>
      <c r="H274" s="270"/>
      <c r="I274" s="270"/>
      <c r="J274" s="270"/>
      <c r="K274" s="270"/>
      <c r="L274" s="270"/>
    </row>
    <row r="275" spans="1:12" ht="16.5" customHeight="1">
      <c r="A275" s="381" t="s">
        <v>1064</v>
      </c>
      <c r="B275" s="381"/>
      <c r="C275" s="381"/>
      <c r="D275" s="381"/>
      <c r="E275" s="381"/>
      <c r="F275" s="381"/>
      <c r="G275" s="270"/>
      <c r="H275" s="270"/>
      <c r="I275" s="270"/>
      <c r="J275" s="270"/>
      <c r="K275" s="270"/>
      <c r="L275" s="270"/>
    </row>
    <row r="276" spans="1:12" s="241" customFormat="1" ht="16.5" customHeight="1">
      <c r="A276" s="381" t="s">
        <v>1065</v>
      </c>
      <c r="B276" s="381"/>
      <c r="C276" s="381"/>
      <c r="D276" s="381"/>
      <c r="E276" s="381"/>
      <c r="F276" s="381"/>
      <c r="G276" s="270"/>
      <c r="H276" s="270"/>
      <c r="I276" s="270"/>
      <c r="J276" s="270"/>
      <c r="K276" s="270"/>
      <c r="L276" s="270"/>
    </row>
    <row r="277" spans="1:12" ht="16.5" customHeight="1">
      <c r="A277" s="381" t="s">
        <v>859</v>
      </c>
      <c r="B277" s="381"/>
      <c r="C277" s="381"/>
      <c r="D277" s="381"/>
      <c r="E277" s="381"/>
      <c r="F277" s="381"/>
      <c r="G277" s="270"/>
      <c r="H277" s="270"/>
      <c r="I277" s="270"/>
      <c r="J277" s="270"/>
      <c r="K277" s="270"/>
      <c r="L277" s="270"/>
    </row>
    <row r="278" spans="1:12" ht="16.5" customHeight="1">
      <c r="A278" s="381" t="s">
        <v>860</v>
      </c>
      <c r="B278" s="381"/>
      <c r="C278" s="381"/>
      <c r="D278" s="381"/>
      <c r="E278" s="381"/>
      <c r="F278" s="381"/>
      <c r="G278" s="270"/>
      <c r="H278" s="270"/>
      <c r="I278" s="270"/>
      <c r="J278" s="270"/>
      <c r="K278" s="270"/>
      <c r="L278" s="270"/>
    </row>
    <row r="279" spans="1:12" ht="16.5" customHeight="1">
      <c r="A279" s="382" t="s">
        <v>536</v>
      </c>
      <c r="B279" s="382"/>
      <c r="C279" s="382"/>
      <c r="D279" s="382"/>
      <c r="E279" s="382"/>
      <c r="F279" s="382"/>
      <c r="G279" s="173"/>
      <c r="H279" s="173"/>
      <c r="I279" s="173"/>
      <c r="J279" s="173"/>
      <c r="K279" s="173"/>
      <c r="L279" s="173"/>
    </row>
    <row r="280" spans="1:12" ht="16.5" customHeight="1">
      <c r="A280" s="382" t="s">
        <v>1026</v>
      </c>
      <c r="B280" s="382"/>
      <c r="C280" s="382"/>
      <c r="D280" s="382"/>
      <c r="E280" s="382"/>
      <c r="F280" s="382"/>
      <c r="G280" s="173"/>
      <c r="H280" s="173"/>
      <c r="I280" s="173"/>
      <c r="J280" s="173"/>
      <c r="K280" s="173"/>
      <c r="L280" s="173"/>
    </row>
    <row r="281" spans="1:12" ht="16.5" customHeight="1">
      <c r="A281" s="483" t="s">
        <v>802</v>
      </c>
      <c r="B281" s="483"/>
      <c r="C281" s="483"/>
      <c r="D281" s="483"/>
      <c r="E281" s="483"/>
      <c r="F281" s="483"/>
      <c r="G281" s="279"/>
      <c r="H281" s="279"/>
      <c r="I281" s="279"/>
      <c r="J281" s="279"/>
      <c r="K281" s="279"/>
      <c r="L281" s="279"/>
    </row>
    <row r="282" spans="1:12" ht="16.5" customHeight="1">
      <c r="A282" s="382" t="s">
        <v>1066</v>
      </c>
      <c r="B282" s="382"/>
      <c r="C282" s="382"/>
      <c r="D282" s="382"/>
      <c r="E282" s="382"/>
      <c r="F282" s="382"/>
      <c r="G282" s="173"/>
      <c r="H282" s="173"/>
      <c r="I282" s="173"/>
      <c r="J282" s="173"/>
      <c r="K282" s="173"/>
      <c r="L282" s="173"/>
    </row>
    <row r="283" spans="1:12" ht="16.5" customHeight="1">
      <c r="A283" s="382" t="s">
        <v>1067</v>
      </c>
      <c r="B283" s="382"/>
      <c r="C283" s="382"/>
      <c r="D283" s="382"/>
      <c r="E283" s="382"/>
      <c r="F283" s="382"/>
      <c r="G283" s="173"/>
      <c r="H283" s="173"/>
      <c r="I283" s="173"/>
      <c r="J283" s="173"/>
      <c r="K283" s="173"/>
      <c r="L283" s="173"/>
    </row>
    <row r="284" spans="1:12" ht="16.5" customHeight="1">
      <c r="A284" s="382" t="s">
        <v>537</v>
      </c>
      <c r="B284" s="382"/>
      <c r="C284" s="382"/>
      <c r="D284" s="382"/>
      <c r="E284" s="382"/>
      <c r="F284" s="382"/>
      <c r="G284" s="173"/>
      <c r="H284" s="173"/>
      <c r="I284" s="173"/>
      <c r="J284" s="173"/>
      <c r="K284" s="173"/>
      <c r="L284" s="173"/>
    </row>
    <row r="285" spans="1:12" ht="16.5" customHeight="1">
      <c r="A285" s="382" t="s">
        <v>538</v>
      </c>
      <c r="B285" s="382"/>
      <c r="C285" s="382"/>
      <c r="D285" s="382"/>
      <c r="E285" s="382"/>
      <c r="F285" s="382"/>
      <c r="G285" s="173"/>
      <c r="H285" s="173"/>
      <c r="I285" s="173"/>
      <c r="J285" s="173"/>
      <c r="K285" s="173"/>
      <c r="L285" s="173"/>
    </row>
    <row r="286" spans="1:12" ht="16.5" customHeight="1">
      <c r="A286" s="382" t="s">
        <v>539</v>
      </c>
      <c r="B286" s="382"/>
      <c r="C286" s="382"/>
      <c r="D286" s="382"/>
      <c r="E286" s="382"/>
      <c r="F286" s="382"/>
      <c r="G286" s="173"/>
      <c r="H286" s="173"/>
      <c r="I286" s="173"/>
      <c r="J286" s="173"/>
      <c r="K286" s="173"/>
      <c r="L286" s="173"/>
    </row>
    <row r="287" spans="1:12" ht="16.5" customHeight="1">
      <c r="A287" s="382" t="s">
        <v>540</v>
      </c>
      <c r="B287" s="382"/>
      <c r="C287" s="382"/>
      <c r="D287" s="382"/>
      <c r="E287" s="382"/>
      <c r="F287" s="382"/>
      <c r="G287" s="173"/>
      <c r="H287" s="173"/>
      <c r="I287" s="173"/>
      <c r="J287" s="173"/>
      <c r="K287" s="173"/>
      <c r="L287" s="173"/>
    </row>
    <row r="288" spans="1:12" ht="16.5" customHeight="1">
      <c r="A288" s="382" t="s">
        <v>541</v>
      </c>
      <c r="B288" s="382"/>
      <c r="C288" s="382"/>
      <c r="D288" s="382"/>
      <c r="E288" s="382"/>
      <c r="F288" s="382"/>
      <c r="G288" s="173"/>
      <c r="H288" s="173"/>
      <c r="I288" s="173"/>
      <c r="J288" s="173"/>
      <c r="K288" s="173"/>
      <c r="L288" s="173"/>
    </row>
    <row r="289" spans="1:12" ht="16.5" customHeight="1">
      <c r="A289" s="382" t="s">
        <v>1068</v>
      </c>
      <c r="B289" s="382"/>
      <c r="C289" s="382"/>
      <c r="D289" s="382"/>
      <c r="E289" s="382"/>
      <c r="F289" s="382"/>
      <c r="G289" s="173"/>
      <c r="H289" s="173"/>
      <c r="I289" s="173"/>
      <c r="J289" s="173"/>
      <c r="K289" s="173"/>
      <c r="L289" s="173"/>
    </row>
    <row r="290" spans="1:12" ht="16.5" customHeight="1">
      <c r="A290" s="382"/>
      <c r="B290" s="382"/>
      <c r="C290" s="382"/>
      <c r="D290" s="382"/>
      <c r="E290" s="382"/>
      <c r="F290" s="382"/>
      <c r="G290" s="173"/>
      <c r="H290" s="173"/>
      <c r="I290" s="173"/>
      <c r="J290" s="173"/>
      <c r="K290" s="173"/>
      <c r="L290" s="173"/>
    </row>
    <row r="291" spans="1:12" ht="16.5" customHeight="1">
      <c r="A291" s="469" t="s">
        <v>542</v>
      </c>
      <c r="B291" s="469"/>
      <c r="C291" s="469"/>
      <c r="D291" s="469"/>
      <c r="E291" s="469"/>
      <c r="F291" s="469"/>
      <c r="G291" s="173"/>
      <c r="H291" s="173"/>
      <c r="I291" s="173"/>
      <c r="J291" s="173"/>
      <c r="K291" s="173"/>
      <c r="L291" s="173"/>
    </row>
    <row r="292" spans="1:12" ht="16.5" customHeight="1">
      <c r="A292" s="382" t="s">
        <v>543</v>
      </c>
      <c r="B292" s="382"/>
      <c r="C292" s="382"/>
      <c r="D292" s="382"/>
      <c r="E292" s="382"/>
      <c r="F292" s="382"/>
      <c r="G292" s="173"/>
      <c r="H292" s="173"/>
      <c r="I292" s="173"/>
      <c r="J292" s="173"/>
      <c r="K292" s="173"/>
      <c r="L292" s="173"/>
    </row>
    <row r="293" spans="1:12" ht="16.5" customHeight="1">
      <c r="A293" s="399" t="s">
        <v>544</v>
      </c>
      <c r="B293" s="399"/>
      <c r="C293" s="399"/>
      <c r="D293" s="399"/>
      <c r="E293" s="399"/>
      <c r="F293" s="399"/>
      <c r="G293" s="173"/>
      <c r="H293" s="173"/>
      <c r="I293" s="173"/>
      <c r="J293" s="173"/>
      <c r="K293" s="173"/>
      <c r="L293" s="173"/>
    </row>
    <row r="294" spans="1:12" s="144" customFormat="1" ht="16.5" customHeight="1">
      <c r="A294" s="382"/>
      <c r="B294" s="382"/>
      <c r="C294" s="382"/>
      <c r="D294" s="382"/>
      <c r="E294" s="382"/>
      <c r="F294" s="382"/>
      <c r="G294" s="173"/>
      <c r="H294" s="173"/>
      <c r="I294" s="173"/>
      <c r="J294" s="173"/>
      <c r="K294" s="173"/>
      <c r="L294" s="173"/>
    </row>
    <row r="295" spans="1:12" ht="16.5" customHeight="1">
      <c r="A295" s="382" t="s">
        <v>527</v>
      </c>
      <c r="B295" s="382"/>
      <c r="C295" s="382"/>
      <c r="D295" s="382"/>
      <c r="E295" s="382"/>
      <c r="F295" s="382"/>
      <c r="G295" s="173"/>
      <c r="H295" s="173"/>
      <c r="I295" s="173"/>
      <c r="J295" s="173"/>
      <c r="K295" s="173"/>
      <c r="L295" s="173"/>
    </row>
    <row r="296" spans="1:12" ht="16.5" customHeight="1">
      <c r="A296" s="382" t="s">
        <v>545</v>
      </c>
      <c r="B296" s="382"/>
      <c r="C296" s="382"/>
      <c r="D296" s="382"/>
      <c r="E296" s="382"/>
      <c r="F296" s="382"/>
      <c r="G296" s="173"/>
      <c r="H296" s="173"/>
      <c r="I296" s="173"/>
      <c r="J296" s="173"/>
      <c r="K296" s="173"/>
      <c r="L296" s="173"/>
    </row>
    <row r="297" spans="1:12" ht="16.5" customHeight="1">
      <c r="A297" s="382" t="s">
        <v>546</v>
      </c>
      <c r="B297" s="382"/>
      <c r="C297" s="382"/>
      <c r="D297" s="382"/>
      <c r="E297" s="382"/>
      <c r="F297" s="382"/>
      <c r="G297" s="173"/>
      <c r="H297" s="173"/>
      <c r="I297" s="173"/>
      <c r="J297" s="173"/>
      <c r="K297" s="173"/>
      <c r="L297" s="173"/>
    </row>
    <row r="298" spans="1:12" ht="16.5" customHeight="1">
      <c r="A298" s="469" t="s">
        <v>547</v>
      </c>
      <c r="B298" s="469"/>
      <c r="C298" s="469"/>
      <c r="D298" s="469"/>
      <c r="E298" s="469"/>
      <c r="F298" s="469"/>
      <c r="G298" s="173"/>
      <c r="H298" s="173"/>
      <c r="I298" s="173"/>
      <c r="J298" s="173"/>
      <c r="K298" s="173"/>
      <c r="L298" s="173"/>
    </row>
    <row r="299" spans="1:12" ht="16.5" customHeight="1">
      <c r="A299" s="469" t="s">
        <v>685</v>
      </c>
      <c r="B299" s="469"/>
      <c r="C299" s="469"/>
      <c r="D299" s="469"/>
      <c r="E299" s="469"/>
      <c r="F299" s="469"/>
      <c r="G299" s="171"/>
      <c r="H299" s="171"/>
      <c r="I299" s="171"/>
      <c r="J299" s="171"/>
      <c r="K299" s="171"/>
      <c r="L299" s="171"/>
    </row>
    <row r="300" spans="1:12" s="144" customFormat="1" ht="16.5" customHeight="1">
      <c r="A300" s="382"/>
      <c r="B300" s="382"/>
      <c r="C300" s="382"/>
      <c r="D300" s="382"/>
      <c r="E300" s="382"/>
      <c r="F300" s="382"/>
      <c r="G300" s="173"/>
      <c r="H300" s="173"/>
      <c r="I300" s="173"/>
      <c r="J300" s="173"/>
      <c r="K300" s="173"/>
      <c r="L300" s="173"/>
    </row>
    <row r="301" spans="1:12" ht="16.5" customHeight="1">
      <c r="A301" s="382" t="s">
        <v>512</v>
      </c>
      <c r="B301" s="382"/>
      <c r="C301" s="382"/>
      <c r="D301" s="382"/>
      <c r="E301" s="382"/>
      <c r="F301" s="382"/>
      <c r="G301" s="173"/>
      <c r="H301" s="173"/>
      <c r="I301" s="173"/>
      <c r="J301" s="173"/>
      <c r="K301" s="173"/>
      <c r="L301" s="173"/>
    </row>
    <row r="302" spans="1:12" ht="16.5" customHeight="1">
      <c r="A302" s="382" t="s">
        <v>548</v>
      </c>
      <c r="B302" s="382"/>
      <c r="C302" s="382"/>
      <c r="D302" s="382"/>
      <c r="E302" s="382"/>
      <c r="F302" s="382"/>
      <c r="G302" s="173"/>
      <c r="H302" s="173"/>
      <c r="I302" s="173"/>
      <c r="J302" s="173"/>
      <c r="K302" s="173"/>
      <c r="L302" s="173"/>
    </row>
    <row r="303" spans="1:12" ht="16.5" customHeight="1">
      <c r="A303" s="382" t="s">
        <v>549</v>
      </c>
      <c r="B303" s="382"/>
      <c r="C303" s="382"/>
      <c r="D303" s="382"/>
      <c r="E303" s="382"/>
      <c r="F303" s="382"/>
      <c r="G303" s="173"/>
      <c r="H303" s="173"/>
      <c r="I303" s="173"/>
      <c r="J303" s="173"/>
      <c r="K303" s="173"/>
      <c r="L303" s="173"/>
    </row>
    <row r="304" spans="1:12" ht="16.5" customHeight="1">
      <c r="A304" s="382" t="s">
        <v>550</v>
      </c>
      <c r="B304" s="382"/>
      <c r="C304" s="382"/>
      <c r="D304" s="382"/>
      <c r="E304" s="382"/>
      <c r="F304" s="382"/>
      <c r="G304" s="173"/>
      <c r="H304" s="173"/>
      <c r="I304" s="173"/>
      <c r="J304" s="173"/>
      <c r="K304" s="173"/>
      <c r="L304" s="173"/>
    </row>
    <row r="305" spans="1:12" ht="16.5" customHeight="1">
      <c r="A305" s="484" t="s">
        <v>551</v>
      </c>
      <c r="B305" s="382"/>
      <c r="C305" s="382" t="s">
        <v>552</v>
      </c>
      <c r="D305" s="382"/>
      <c r="E305" s="382"/>
      <c r="F305" s="382"/>
      <c r="G305" s="171"/>
      <c r="H305" s="171"/>
      <c r="I305" s="171"/>
      <c r="J305" s="171"/>
      <c r="K305" s="171"/>
      <c r="L305" s="171"/>
    </row>
    <row r="306" spans="1:12" ht="16.5" customHeight="1">
      <c r="A306" s="382" t="s">
        <v>553</v>
      </c>
      <c r="B306" s="382"/>
      <c r="C306" s="382"/>
      <c r="D306" s="382"/>
      <c r="E306" s="382"/>
      <c r="F306" s="382"/>
      <c r="G306" s="173"/>
      <c r="H306" s="173"/>
      <c r="I306" s="173"/>
      <c r="J306" s="173"/>
      <c r="K306" s="173"/>
      <c r="L306" s="173"/>
    </row>
    <row r="307" spans="1:12" ht="16.5" customHeight="1">
      <c r="A307" s="382"/>
      <c r="B307" s="382"/>
      <c r="C307" s="382"/>
      <c r="D307" s="382"/>
      <c r="E307" s="382"/>
      <c r="F307" s="382"/>
      <c r="G307" s="173"/>
      <c r="H307" s="173"/>
      <c r="I307" s="173"/>
      <c r="J307" s="173"/>
      <c r="K307" s="173"/>
      <c r="L307" s="173"/>
    </row>
    <row r="308" spans="1:12" ht="16.5" customHeight="1">
      <c r="A308" s="469" t="s">
        <v>554</v>
      </c>
      <c r="B308" s="469"/>
      <c r="C308" s="469"/>
      <c r="D308" s="469"/>
      <c r="E308" s="469"/>
      <c r="F308" s="469"/>
      <c r="G308" s="173"/>
      <c r="H308" s="173"/>
      <c r="I308" s="173"/>
      <c r="J308" s="173"/>
      <c r="K308" s="173"/>
      <c r="L308" s="173"/>
    </row>
    <row r="309" spans="1:12" ht="16.5" customHeight="1">
      <c r="A309" s="382" t="s">
        <v>509</v>
      </c>
      <c r="B309" s="382"/>
      <c r="C309" s="382"/>
      <c r="D309" s="382"/>
      <c r="E309" s="382"/>
      <c r="F309" s="382"/>
      <c r="G309" s="173"/>
      <c r="H309" s="173"/>
      <c r="I309" s="173"/>
      <c r="J309" s="173"/>
      <c r="K309" s="173"/>
      <c r="L309" s="173"/>
    </row>
    <row r="310" spans="1:12" ht="16.5" customHeight="1">
      <c r="A310" s="475" t="s">
        <v>803</v>
      </c>
      <c r="B310" s="475"/>
      <c r="C310" s="475"/>
      <c r="D310" s="475"/>
      <c r="E310" s="475"/>
      <c r="F310" s="475"/>
      <c r="G310" s="173"/>
      <c r="H310" s="173"/>
      <c r="I310" s="173"/>
      <c r="J310" s="173"/>
      <c r="K310" s="173"/>
      <c r="L310" s="173"/>
    </row>
    <row r="311" spans="1:12" ht="16.5" customHeight="1">
      <c r="A311" s="475" t="s">
        <v>1127</v>
      </c>
      <c r="B311" s="475"/>
      <c r="C311" s="475"/>
      <c r="D311" s="475"/>
      <c r="E311" s="475"/>
      <c r="F311" s="475"/>
      <c r="G311" s="173"/>
      <c r="H311" s="173"/>
      <c r="I311" s="173"/>
      <c r="J311" s="173"/>
      <c r="K311" s="173"/>
      <c r="L311" s="173"/>
    </row>
    <row r="312" spans="1:12" ht="16.5" customHeight="1">
      <c r="A312" s="474" t="s">
        <v>804</v>
      </c>
      <c r="B312" s="474"/>
      <c r="C312" s="474"/>
      <c r="D312" s="474"/>
      <c r="E312" s="477"/>
      <c r="F312" s="477"/>
      <c r="G312" s="173"/>
      <c r="H312" s="173"/>
      <c r="I312" s="173"/>
      <c r="J312" s="173"/>
      <c r="K312" s="173"/>
      <c r="L312" s="173"/>
    </row>
    <row r="313" spans="1:12" ht="16.5" customHeight="1">
      <c r="A313" s="478" t="s">
        <v>555</v>
      </c>
      <c r="B313" s="478"/>
      <c r="C313" s="478"/>
      <c r="D313" s="478"/>
      <c r="E313" s="479"/>
      <c r="F313" s="479"/>
      <c r="G313" s="173"/>
      <c r="H313" s="173"/>
      <c r="I313" s="173"/>
      <c r="J313" s="173"/>
      <c r="K313" s="173"/>
      <c r="L313" s="173"/>
    </row>
    <row r="314" spans="1:12" ht="16.5" customHeight="1">
      <c r="A314" s="478" t="s">
        <v>732</v>
      </c>
      <c r="B314" s="478"/>
      <c r="C314" s="478"/>
      <c r="D314" s="478"/>
      <c r="E314" s="479"/>
      <c r="F314" s="479"/>
      <c r="G314" s="173"/>
      <c r="H314" s="173"/>
      <c r="I314" s="173"/>
      <c r="J314" s="173"/>
      <c r="K314" s="173"/>
      <c r="L314" s="173"/>
    </row>
    <row r="315" spans="1:12" ht="16.5" customHeight="1">
      <c r="A315" s="487" t="s">
        <v>556</v>
      </c>
      <c r="B315" s="478"/>
      <c r="C315" s="478"/>
      <c r="D315" s="478"/>
      <c r="E315" s="479"/>
      <c r="F315" s="479"/>
      <c r="G315" s="173"/>
      <c r="H315" s="173"/>
      <c r="I315" s="173"/>
      <c r="J315" s="173"/>
      <c r="K315" s="173"/>
      <c r="L315" s="173"/>
    </row>
    <row r="316" spans="1:12" ht="16.5" customHeight="1">
      <c r="A316" s="478" t="s">
        <v>733</v>
      </c>
      <c r="B316" s="478"/>
      <c r="C316" s="478"/>
      <c r="D316" s="478"/>
      <c r="E316" s="479"/>
      <c r="F316" s="479"/>
      <c r="G316" s="173"/>
      <c r="H316" s="173"/>
      <c r="I316" s="173"/>
      <c r="J316" s="173"/>
      <c r="K316" s="173"/>
      <c r="L316" s="173"/>
    </row>
    <row r="317" spans="1:12" ht="16.5" customHeight="1">
      <c r="A317" s="488" t="s">
        <v>686</v>
      </c>
      <c r="B317" s="488"/>
      <c r="C317" s="488"/>
      <c r="D317" s="488"/>
      <c r="E317" s="488"/>
      <c r="F317" s="488"/>
      <c r="G317" s="173"/>
      <c r="H317" s="173"/>
      <c r="I317" s="173"/>
      <c r="J317" s="173"/>
      <c r="K317" s="173"/>
      <c r="L317" s="173"/>
    </row>
    <row r="318" spans="1:12" ht="16.5" customHeight="1">
      <c r="A318" s="478" t="s">
        <v>557</v>
      </c>
      <c r="B318" s="478"/>
      <c r="C318" s="478"/>
      <c r="D318" s="478"/>
      <c r="E318" s="479"/>
      <c r="F318" s="479"/>
      <c r="G318" s="173"/>
      <c r="H318" s="173"/>
      <c r="I318" s="173"/>
      <c r="J318" s="173"/>
      <c r="K318" s="173"/>
      <c r="L318" s="173"/>
    </row>
    <row r="319" spans="1:12" ht="16.5" customHeight="1">
      <c r="A319" s="478" t="s">
        <v>558</v>
      </c>
      <c r="B319" s="485"/>
      <c r="C319" s="485"/>
      <c r="D319" s="485"/>
      <c r="E319" s="486"/>
      <c r="F319" s="486"/>
      <c r="G319" s="173"/>
      <c r="H319" s="173"/>
      <c r="I319" s="173"/>
      <c r="J319" s="173"/>
      <c r="K319" s="173"/>
      <c r="L319" s="173"/>
    </row>
    <row r="320" spans="1:12" ht="16.5" customHeight="1">
      <c r="A320" s="478" t="s">
        <v>559</v>
      </c>
      <c r="B320" s="485"/>
      <c r="C320" s="485"/>
      <c r="D320" s="485"/>
      <c r="E320" s="486"/>
      <c r="F320" s="486"/>
      <c r="G320" s="173"/>
      <c r="H320" s="173"/>
      <c r="I320" s="173"/>
      <c r="J320" s="173"/>
      <c r="K320" s="173"/>
      <c r="L320" s="173"/>
    </row>
    <row r="321" spans="1:12" s="168" customFormat="1" ht="16.5" customHeight="1">
      <c r="A321" s="478" t="s">
        <v>560</v>
      </c>
      <c r="B321" s="478"/>
      <c r="C321" s="478"/>
      <c r="D321" s="478"/>
      <c r="E321" s="479"/>
      <c r="F321" s="479"/>
      <c r="G321" s="173"/>
      <c r="H321" s="173"/>
      <c r="I321" s="173"/>
      <c r="J321" s="173"/>
      <c r="K321" s="173"/>
      <c r="L321" s="173"/>
    </row>
    <row r="322" spans="1:12" s="168" customFormat="1" ht="16.5" customHeight="1">
      <c r="A322" s="480" t="s">
        <v>561</v>
      </c>
      <c r="B322" s="480"/>
      <c r="C322" s="480"/>
      <c r="D322" s="480"/>
      <c r="E322" s="481"/>
      <c r="F322" s="481"/>
      <c r="G322" s="173"/>
      <c r="H322" s="173"/>
      <c r="I322" s="173"/>
      <c r="J322" s="173"/>
      <c r="K322" s="173"/>
      <c r="L322" s="173"/>
    </row>
    <row r="323" spans="1:12" ht="16.5" customHeight="1">
      <c r="A323" s="480" t="s">
        <v>562</v>
      </c>
      <c r="B323" s="480"/>
      <c r="C323" s="480"/>
      <c r="D323" s="480"/>
      <c r="E323" s="481"/>
      <c r="F323" s="481"/>
      <c r="G323" s="173"/>
      <c r="H323" s="173"/>
      <c r="I323" s="173"/>
      <c r="J323" s="173"/>
      <c r="K323" s="173"/>
      <c r="L323" s="173"/>
    </row>
    <row r="324" spans="1:12" ht="16.5" customHeight="1">
      <c r="A324" s="480" t="s">
        <v>563</v>
      </c>
      <c r="B324" s="480"/>
      <c r="C324" s="480"/>
      <c r="D324" s="480"/>
      <c r="E324" s="481"/>
      <c r="F324" s="481"/>
      <c r="G324" s="173"/>
      <c r="H324" s="173"/>
      <c r="I324" s="173"/>
      <c r="J324" s="173"/>
      <c r="K324" s="173"/>
      <c r="L324" s="173"/>
    </row>
    <row r="325" spans="1:12" ht="16.5" customHeight="1">
      <c r="A325" s="478" t="s">
        <v>564</v>
      </c>
      <c r="B325" s="478"/>
      <c r="C325" s="478"/>
      <c r="D325" s="478"/>
      <c r="E325" s="479"/>
      <c r="F325" s="479"/>
      <c r="G325" s="173"/>
      <c r="H325" s="173"/>
      <c r="I325" s="173"/>
      <c r="J325" s="173"/>
      <c r="K325" s="173"/>
      <c r="L325" s="173"/>
    </row>
    <row r="326" spans="1:12" ht="16.5" customHeight="1">
      <c r="A326" s="489" t="s">
        <v>669</v>
      </c>
      <c r="B326" s="480"/>
      <c r="C326" s="480"/>
      <c r="D326" s="480"/>
      <c r="E326" s="481"/>
      <c r="F326" s="481"/>
      <c r="G326" s="25"/>
      <c r="H326" s="25"/>
      <c r="I326" s="25"/>
      <c r="J326" s="25"/>
      <c r="K326" s="25"/>
      <c r="L326" s="25"/>
    </row>
    <row r="327" spans="1:12" ht="16.5" customHeight="1">
      <c r="A327" s="490" t="s">
        <v>805</v>
      </c>
      <c r="B327" s="491"/>
      <c r="C327" s="491"/>
      <c r="D327" s="491"/>
      <c r="E327" s="492"/>
      <c r="F327" s="492"/>
      <c r="G327" s="25"/>
      <c r="H327" s="25"/>
      <c r="I327" s="25"/>
      <c r="J327" s="25"/>
      <c r="K327" s="25"/>
      <c r="L327" s="25"/>
    </row>
    <row r="328" spans="1:12" ht="16.5" customHeight="1">
      <c r="A328" s="290"/>
      <c r="B328" s="290"/>
      <c r="C328" s="290"/>
      <c r="D328" s="290"/>
      <c r="E328" s="291"/>
      <c r="F328" s="291"/>
      <c r="G328" s="173"/>
      <c r="H328" s="173"/>
      <c r="I328" s="173"/>
      <c r="J328" s="173"/>
      <c r="K328" s="173"/>
      <c r="L328" s="173"/>
    </row>
    <row r="329" spans="1:12" ht="16.5" customHeight="1">
      <c r="A329" s="382" t="s">
        <v>565</v>
      </c>
      <c r="B329" s="382"/>
      <c r="C329" s="382"/>
      <c r="D329" s="382"/>
      <c r="E329" s="382"/>
      <c r="F329" s="382"/>
      <c r="G329" s="173"/>
      <c r="H329" s="173"/>
      <c r="I329" s="173"/>
      <c r="J329" s="173"/>
      <c r="K329" s="173"/>
      <c r="L329" s="173"/>
    </row>
    <row r="330" spans="1:12" s="22" customFormat="1" ht="16.5" customHeight="1">
      <c r="A330" s="382" t="s">
        <v>566</v>
      </c>
      <c r="B330" s="382"/>
      <c r="C330" s="382"/>
      <c r="D330" s="382"/>
      <c r="E330" s="382"/>
      <c r="F330" s="382"/>
      <c r="G330" s="173"/>
      <c r="H330" s="173"/>
      <c r="I330" s="173"/>
      <c r="J330" s="173"/>
      <c r="K330" s="173"/>
      <c r="L330" s="173"/>
    </row>
    <row r="331" spans="1:12" s="22" customFormat="1" ht="16.5" customHeight="1">
      <c r="A331" s="478" t="s">
        <v>567</v>
      </c>
      <c r="B331" s="478"/>
      <c r="C331" s="478"/>
      <c r="D331" s="478"/>
      <c r="E331" s="479"/>
      <c r="F331" s="479"/>
      <c r="G331" s="173"/>
      <c r="H331" s="173"/>
      <c r="I331" s="173"/>
      <c r="J331" s="173"/>
      <c r="K331" s="173"/>
      <c r="L331" s="173"/>
    </row>
    <row r="332" spans="1:12" ht="16.5" customHeight="1">
      <c r="A332" s="382" t="s">
        <v>568</v>
      </c>
      <c r="B332" s="382"/>
      <c r="C332" s="382"/>
      <c r="D332" s="382"/>
      <c r="E332" s="382"/>
      <c r="F332" s="382"/>
      <c r="G332" s="173"/>
      <c r="H332" s="173"/>
      <c r="I332" s="173"/>
      <c r="J332" s="173"/>
      <c r="K332" s="173"/>
      <c r="L332" s="173"/>
    </row>
    <row r="333" spans="1:12" ht="16.5" customHeight="1">
      <c r="A333" s="382"/>
      <c r="B333" s="382"/>
      <c r="C333" s="382"/>
      <c r="D333" s="382"/>
      <c r="E333" s="382"/>
      <c r="F333" s="382"/>
      <c r="G333" s="173"/>
      <c r="H333" s="173"/>
      <c r="I333" s="173"/>
      <c r="J333" s="173"/>
      <c r="K333" s="173"/>
      <c r="L333" s="173"/>
    </row>
    <row r="334" spans="1:12" s="22" customFormat="1" ht="16.5" customHeight="1">
      <c r="A334" s="382" t="s">
        <v>569</v>
      </c>
      <c r="B334" s="382"/>
      <c r="C334" s="382"/>
      <c r="D334" s="382"/>
      <c r="E334" s="382"/>
      <c r="F334" s="382"/>
      <c r="G334" s="173"/>
      <c r="H334" s="173"/>
      <c r="I334" s="173"/>
      <c r="J334" s="173"/>
      <c r="K334" s="173"/>
      <c r="L334" s="173"/>
    </row>
    <row r="335" spans="1:12" s="22" customFormat="1" ht="16.5" customHeight="1">
      <c r="A335" s="469" t="s">
        <v>687</v>
      </c>
      <c r="B335" s="469"/>
      <c r="C335" s="469"/>
      <c r="D335" s="469"/>
      <c r="E335" s="469"/>
      <c r="F335" s="469"/>
      <c r="G335" s="25"/>
      <c r="H335" s="25"/>
      <c r="I335" s="25"/>
      <c r="J335" s="25"/>
      <c r="K335" s="25"/>
      <c r="L335" s="25"/>
    </row>
    <row r="336" spans="1:12" s="22" customFormat="1" ht="24.75" customHeight="1">
      <c r="A336" s="469" t="s">
        <v>670</v>
      </c>
      <c r="B336" s="469"/>
      <c r="C336" s="469"/>
      <c r="D336" s="469"/>
      <c r="E336" s="469"/>
      <c r="F336" s="469"/>
      <c r="G336" s="25"/>
      <c r="H336" s="25"/>
      <c r="I336" s="25"/>
      <c r="J336" s="25"/>
      <c r="K336" s="25"/>
      <c r="L336" s="25"/>
    </row>
    <row r="337" spans="1:12" ht="16.5" customHeight="1">
      <c r="A337" s="469" t="s">
        <v>671</v>
      </c>
      <c r="B337" s="469"/>
      <c r="C337" s="469"/>
      <c r="D337" s="469"/>
      <c r="E337" s="469"/>
      <c r="F337" s="469"/>
      <c r="G337" s="173"/>
      <c r="H337" s="173"/>
      <c r="I337" s="173"/>
      <c r="J337" s="173"/>
      <c r="K337" s="173"/>
      <c r="L337" s="173"/>
    </row>
    <row r="338" spans="1:12" ht="16.5" customHeight="1">
      <c r="A338" s="382" t="s">
        <v>688</v>
      </c>
      <c r="B338" s="382"/>
      <c r="C338" s="382"/>
      <c r="D338" s="382"/>
      <c r="E338" s="382"/>
      <c r="F338" s="382"/>
      <c r="G338" s="173"/>
      <c r="H338" s="173"/>
      <c r="I338" s="173"/>
      <c r="J338" s="173"/>
      <c r="K338" s="173"/>
      <c r="L338" s="173"/>
    </row>
    <row r="339" spans="1:12" ht="16.5" customHeight="1">
      <c r="A339" s="469" t="s">
        <v>672</v>
      </c>
      <c r="B339" s="469"/>
      <c r="C339" s="469"/>
      <c r="D339" s="469"/>
      <c r="E339" s="469"/>
      <c r="F339" s="469"/>
      <c r="G339" s="25"/>
      <c r="H339" s="25"/>
      <c r="I339" s="25"/>
      <c r="J339" s="25"/>
      <c r="K339" s="25"/>
      <c r="L339" s="25"/>
    </row>
    <row r="340" spans="1:12" ht="16.5" customHeight="1">
      <c r="A340" s="382" t="s">
        <v>1069</v>
      </c>
      <c r="B340" s="382"/>
      <c r="C340" s="382"/>
      <c r="D340" s="382"/>
      <c r="E340" s="382"/>
      <c r="F340" s="382"/>
      <c r="G340" s="25"/>
      <c r="H340" s="25"/>
      <c r="I340" s="25"/>
      <c r="J340" s="25"/>
      <c r="K340" s="25"/>
      <c r="L340" s="25"/>
    </row>
    <row r="341" spans="1:12" ht="17.100000000000001" customHeight="1">
      <c r="A341" s="469" t="s">
        <v>689</v>
      </c>
      <c r="B341" s="469"/>
      <c r="C341" s="469"/>
      <c r="D341" s="469"/>
      <c r="E341" s="469"/>
      <c r="F341" s="469"/>
      <c r="G341" s="25"/>
      <c r="H341" s="25"/>
      <c r="I341" s="25"/>
      <c r="J341" s="25"/>
      <c r="K341" s="25"/>
      <c r="L341" s="25"/>
    </row>
    <row r="342" spans="1:12" ht="33.6" customHeight="1">
      <c r="A342" s="469" t="s">
        <v>745</v>
      </c>
      <c r="B342" s="469"/>
      <c r="C342" s="469"/>
      <c r="D342" s="469"/>
      <c r="E342" s="469"/>
      <c r="F342" s="469"/>
      <c r="G342" s="25"/>
      <c r="H342" s="25"/>
      <c r="I342" s="25"/>
      <c r="J342" s="25"/>
      <c r="K342" s="25"/>
      <c r="L342" s="25"/>
    </row>
    <row r="343" spans="1:12" ht="16.5" customHeight="1">
      <c r="A343" s="382" t="s">
        <v>673</v>
      </c>
      <c r="B343" s="382"/>
      <c r="C343" s="382"/>
      <c r="D343" s="382"/>
      <c r="E343" s="382"/>
      <c r="F343" s="382"/>
      <c r="G343" s="173"/>
      <c r="H343" s="173"/>
      <c r="I343" s="173"/>
      <c r="J343" s="173"/>
      <c r="K343" s="173"/>
      <c r="L343" s="173"/>
    </row>
    <row r="344" spans="1:12" ht="16.5" customHeight="1">
      <c r="A344" s="382" t="s">
        <v>674</v>
      </c>
      <c r="B344" s="382"/>
      <c r="C344" s="382"/>
      <c r="D344" s="382"/>
      <c r="E344" s="382"/>
      <c r="F344" s="382"/>
      <c r="G344" s="173"/>
      <c r="H344" s="173"/>
      <c r="I344" s="173"/>
      <c r="J344" s="173"/>
      <c r="K344" s="173"/>
      <c r="L344" s="173"/>
    </row>
    <row r="345" spans="1:12" ht="16.5" customHeight="1">
      <c r="A345" s="469" t="s">
        <v>570</v>
      </c>
      <c r="B345" s="469"/>
      <c r="C345" s="469"/>
      <c r="D345" s="469"/>
      <c r="E345" s="469"/>
      <c r="F345" s="469"/>
      <c r="G345" s="173"/>
      <c r="H345" s="173"/>
      <c r="I345" s="173"/>
      <c r="J345" s="173"/>
      <c r="K345" s="173"/>
      <c r="L345" s="173"/>
    </row>
    <row r="346" spans="1:12" ht="26.45" customHeight="1">
      <c r="A346" s="382" t="s">
        <v>675</v>
      </c>
      <c r="B346" s="382"/>
      <c r="C346" s="382"/>
      <c r="D346" s="382"/>
      <c r="E346" s="382"/>
      <c r="F346" s="382"/>
      <c r="G346" s="173"/>
      <c r="H346" s="173"/>
      <c r="I346" s="173"/>
      <c r="J346" s="173"/>
      <c r="K346" s="173"/>
      <c r="L346" s="173"/>
    </row>
    <row r="347" spans="1:12" ht="16.5" customHeight="1">
      <c r="A347" s="382" t="s">
        <v>665</v>
      </c>
      <c r="B347" s="382"/>
      <c r="C347" s="382"/>
      <c r="D347" s="382"/>
      <c r="E347" s="382"/>
      <c r="F347" s="382"/>
      <c r="G347" s="173"/>
      <c r="H347" s="173"/>
      <c r="I347" s="173"/>
      <c r="J347" s="173"/>
      <c r="K347" s="173"/>
      <c r="L347" s="173"/>
    </row>
    <row r="348" spans="1:12" ht="16.5" customHeight="1">
      <c r="A348" s="469" t="s">
        <v>571</v>
      </c>
      <c r="B348" s="469"/>
      <c r="C348" s="469"/>
      <c r="D348" s="469"/>
      <c r="E348" s="469"/>
      <c r="F348" s="469"/>
      <c r="G348" s="173"/>
      <c r="H348" s="173"/>
      <c r="I348" s="173"/>
      <c r="J348" s="173"/>
      <c r="K348" s="173"/>
      <c r="L348" s="173"/>
    </row>
    <row r="349" spans="1:12" ht="16.5" customHeight="1">
      <c r="A349" s="469" t="s">
        <v>747</v>
      </c>
      <c r="B349" s="469"/>
      <c r="C349" s="469"/>
      <c r="D349" s="469"/>
      <c r="E349" s="469"/>
      <c r="F349" s="469"/>
      <c r="G349" s="173"/>
      <c r="H349" s="173"/>
      <c r="I349" s="173"/>
      <c r="J349" s="173"/>
      <c r="K349" s="173"/>
      <c r="L349" s="173"/>
    </row>
    <row r="350" spans="1:12" ht="21.95" customHeight="1">
      <c r="A350" s="382" t="s">
        <v>690</v>
      </c>
      <c r="B350" s="382"/>
      <c r="C350" s="382"/>
      <c r="D350" s="382"/>
      <c r="E350" s="382"/>
      <c r="F350" s="382"/>
      <c r="G350" s="173"/>
      <c r="H350" s="173"/>
      <c r="I350" s="173"/>
      <c r="J350" s="173"/>
      <c r="K350" s="173"/>
      <c r="L350" s="173"/>
    </row>
    <row r="351" spans="1:12" ht="38.1" customHeight="1">
      <c r="A351" s="382" t="s">
        <v>1128</v>
      </c>
      <c r="B351" s="382"/>
      <c r="C351" s="382"/>
      <c r="D351" s="382"/>
      <c r="E351" s="382"/>
      <c r="F351" s="382"/>
      <c r="G351" s="173"/>
      <c r="H351" s="173"/>
      <c r="I351" s="173"/>
      <c r="J351" s="173"/>
      <c r="K351" s="173"/>
      <c r="L351" s="173"/>
    </row>
    <row r="352" spans="1:12" ht="16.5" customHeight="1">
      <c r="A352" s="382" t="s">
        <v>781</v>
      </c>
      <c r="B352" s="382"/>
      <c r="C352" s="382"/>
      <c r="D352" s="382"/>
      <c r="E352" s="382"/>
      <c r="F352" s="382"/>
      <c r="G352" s="173"/>
      <c r="H352" s="173"/>
      <c r="I352" s="173"/>
      <c r="J352" s="173"/>
      <c r="K352" s="173"/>
      <c r="L352" s="173"/>
    </row>
    <row r="353" spans="1:12" ht="16.5" customHeight="1">
      <c r="A353" s="382" t="s">
        <v>782</v>
      </c>
      <c r="B353" s="382"/>
      <c r="C353" s="382"/>
      <c r="D353" s="382"/>
      <c r="E353" s="382"/>
      <c r="F353" s="382"/>
      <c r="G353" s="173"/>
      <c r="H353" s="173"/>
      <c r="I353" s="173"/>
      <c r="J353" s="173"/>
      <c r="K353" s="173"/>
      <c r="L353" s="173"/>
    </row>
    <row r="354" spans="1:12" ht="16.5" customHeight="1">
      <c r="A354" s="382" t="s">
        <v>572</v>
      </c>
      <c r="B354" s="382"/>
      <c r="C354" s="382"/>
      <c r="D354" s="382"/>
      <c r="E354" s="382"/>
      <c r="F354" s="382"/>
      <c r="G354" s="173"/>
      <c r="H354" s="173"/>
      <c r="I354" s="173"/>
      <c r="J354" s="173"/>
      <c r="K354" s="173"/>
      <c r="L354" s="173"/>
    </row>
    <row r="355" spans="1:12" ht="16.5" customHeight="1">
      <c r="A355" s="382" t="s">
        <v>573</v>
      </c>
      <c r="B355" s="382"/>
      <c r="C355" s="382"/>
      <c r="D355" s="382"/>
      <c r="E355" s="382"/>
      <c r="F355" s="382"/>
      <c r="G355" s="173"/>
      <c r="H355" s="173"/>
      <c r="I355" s="173"/>
      <c r="J355" s="173"/>
      <c r="K355" s="173"/>
      <c r="L355" s="173"/>
    </row>
    <row r="356" spans="1:12" ht="16.5" customHeight="1">
      <c r="A356" s="382" t="s">
        <v>783</v>
      </c>
      <c r="B356" s="382"/>
      <c r="C356" s="382"/>
      <c r="D356" s="382"/>
      <c r="E356" s="382"/>
      <c r="F356" s="382"/>
      <c r="G356" s="173"/>
      <c r="H356" s="173"/>
      <c r="I356" s="173"/>
      <c r="J356" s="173"/>
      <c r="K356" s="173"/>
      <c r="L356" s="173"/>
    </row>
    <row r="357" spans="1:12" ht="16.5" customHeight="1">
      <c r="A357" s="399" t="s">
        <v>676</v>
      </c>
      <c r="B357" s="399"/>
      <c r="C357" s="399"/>
      <c r="D357" s="399"/>
      <c r="E357" s="399"/>
      <c r="F357" s="399"/>
      <c r="G357" s="173"/>
      <c r="H357" s="173"/>
      <c r="I357" s="173"/>
      <c r="J357" s="173"/>
      <c r="K357" s="173"/>
      <c r="L357" s="173"/>
    </row>
    <row r="358" spans="1:12" ht="16.5" customHeight="1">
      <c r="A358" s="382" t="s">
        <v>574</v>
      </c>
      <c r="B358" s="382"/>
      <c r="C358" s="382"/>
      <c r="D358" s="382"/>
      <c r="E358" s="382"/>
      <c r="F358" s="382"/>
      <c r="G358" s="173"/>
      <c r="H358" s="173"/>
      <c r="I358" s="173"/>
      <c r="J358" s="173"/>
      <c r="K358" s="173"/>
      <c r="L358" s="173"/>
    </row>
    <row r="359" spans="1:12" ht="16.5" customHeight="1">
      <c r="A359" s="288"/>
      <c r="B359" s="288"/>
      <c r="C359" s="288"/>
      <c r="D359" s="288"/>
      <c r="E359" s="288"/>
      <c r="F359" s="288"/>
      <c r="G359" s="173"/>
      <c r="H359" s="173"/>
      <c r="I359" s="173"/>
      <c r="J359" s="173"/>
      <c r="K359" s="173"/>
      <c r="L359" s="173"/>
    </row>
    <row r="360" spans="1:12" ht="16.5" customHeight="1">
      <c r="A360" s="469" t="s">
        <v>575</v>
      </c>
      <c r="B360" s="469"/>
      <c r="C360" s="469"/>
      <c r="D360" s="469"/>
      <c r="E360" s="469"/>
      <c r="F360" s="469"/>
      <c r="G360" s="173"/>
      <c r="H360" s="173"/>
      <c r="I360" s="173"/>
      <c r="J360" s="173"/>
      <c r="K360" s="173"/>
      <c r="L360" s="173"/>
    </row>
    <row r="361" spans="1:12" ht="16.5" customHeight="1">
      <c r="A361" s="382" t="s">
        <v>576</v>
      </c>
      <c r="B361" s="382"/>
      <c r="C361" s="382"/>
      <c r="D361" s="382"/>
      <c r="E361" s="382"/>
      <c r="F361" s="382"/>
      <c r="G361" s="173"/>
      <c r="H361" s="173"/>
      <c r="I361" s="173"/>
      <c r="J361" s="173"/>
      <c r="K361" s="173"/>
      <c r="L361" s="173"/>
    </row>
    <row r="362" spans="1:12" ht="16.5" customHeight="1">
      <c r="A362" s="478" t="s">
        <v>784</v>
      </c>
      <c r="B362" s="478"/>
      <c r="C362" s="478"/>
      <c r="D362" s="478"/>
      <c r="E362" s="479"/>
      <c r="F362" s="479"/>
      <c r="G362" s="173"/>
      <c r="H362" s="173"/>
      <c r="I362" s="173"/>
      <c r="J362" s="173"/>
      <c r="K362" s="173"/>
      <c r="L362" s="173"/>
    </row>
    <row r="363" spans="1:12" ht="16.5" customHeight="1">
      <c r="A363" s="382" t="s">
        <v>785</v>
      </c>
      <c r="B363" s="382"/>
      <c r="C363" s="382"/>
      <c r="D363" s="382"/>
      <c r="E363" s="382"/>
      <c r="F363" s="382"/>
      <c r="G363" s="173"/>
      <c r="H363" s="173"/>
      <c r="I363" s="173"/>
      <c r="J363" s="173"/>
      <c r="K363" s="173"/>
      <c r="L363" s="173"/>
    </row>
    <row r="364" spans="1:12" ht="16.5" customHeight="1">
      <c r="A364" s="382"/>
      <c r="B364" s="382"/>
      <c r="C364" s="382"/>
      <c r="D364" s="382"/>
      <c r="E364" s="382"/>
      <c r="F364" s="382"/>
      <c r="G364" s="173"/>
      <c r="H364" s="173"/>
      <c r="I364" s="173"/>
      <c r="J364" s="173"/>
      <c r="K364" s="173"/>
      <c r="L364" s="173"/>
    </row>
    <row r="365" spans="1:12" ht="16.5" customHeight="1">
      <c r="A365" s="469" t="s">
        <v>577</v>
      </c>
      <c r="B365" s="469"/>
      <c r="C365" s="469"/>
      <c r="D365" s="469"/>
      <c r="E365" s="469"/>
      <c r="F365" s="469"/>
      <c r="G365" s="173"/>
      <c r="H365" s="173"/>
      <c r="I365" s="173"/>
      <c r="J365" s="173"/>
      <c r="K365" s="173"/>
      <c r="L365" s="173"/>
    </row>
    <row r="366" spans="1:12" ht="16.5" customHeight="1">
      <c r="A366" s="382" t="s">
        <v>578</v>
      </c>
      <c r="B366" s="382"/>
      <c r="C366" s="382"/>
      <c r="D366" s="382"/>
      <c r="E366" s="382"/>
      <c r="F366" s="382"/>
      <c r="G366" s="173"/>
      <c r="H366" s="173"/>
      <c r="I366" s="173"/>
      <c r="J366" s="173"/>
      <c r="K366" s="173"/>
      <c r="L366" s="173"/>
    </row>
    <row r="367" spans="1:12" ht="16.5" customHeight="1">
      <c r="A367" s="469" t="s">
        <v>579</v>
      </c>
      <c r="B367" s="469"/>
      <c r="C367" s="469"/>
      <c r="D367" s="469"/>
      <c r="E367" s="469"/>
      <c r="F367" s="469"/>
      <c r="G367" s="173"/>
      <c r="H367" s="173"/>
      <c r="I367" s="173"/>
      <c r="J367" s="173"/>
      <c r="K367" s="173"/>
      <c r="L367" s="173"/>
    </row>
    <row r="368" spans="1:12" ht="16.5" customHeight="1">
      <c r="A368" s="382" t="s">
        <v>786</v>
      </c>
      <c r="B368" s="382"/>
      <c r="C368" s="382"/>
      <c r="D368" s="382"/>
      <c r="E368" s="382"/>
      <c r="F368" s="382"/>
      <c r="G368" s="173"/>
      <c r="H368" s="173"/>
      <c r="I368" s="173"/>
      <c r="J368" s="173"/>
      <c r="K368" s="173"/>
      <c r="L368" s="173"/>
    </row>
    <row r="369" spans="1:12" ht="16.5" customHeight="1">
      <c r="A369" s="382" t="s">
        <v>580</v>
      </c>
      <c r="B369" s="382"/>
      <c r="C369" s="382"/>
      <c r="D369" s="382"/>
      <c r="E369" s="382"/>
      <c r="F369" s="382"/>
      <c r="G369" s="173"/>
      <c r="H369" s="173"/>
      <c r="I369" s="173"/>
      <c r="J369" s="173"/>
      <c r="K369" s="173"/>
      <c r="L369" s="173"/>
    </row>
    <row r="370" spans="1:12" ht="16.5" customHeight="1">
      <c r="A370" s="382" t="s">
        <v>581</v>
      </c>
      <c r="B370" s="382"/>
      <c r="C370" s="382"/>
      <c r="D370" s="382"/>
      <c r="E370" s="382"/>
      <c r="F370" s="382"/>
      <c r="G370" s="173"/>
      <c r="H370" s="173"/>
      <c r="I370" s="173"/>
      <c r="J370" s="173"/>
      <c r="K370" s="173"/>
      <c r="L370" s="173"/>
    </row>
    <row r="371" spans="1:12" ht="16.5" customHeight="1">
      <c r="A371" s="288"/>
      <c r="B371" s="288"/>
      <c r="C371" s="288"/>
      <c r="D371" s="288"/>
      <c r="E371" s="288"/>
      <c r="F371" s="288"/>
      <c r="G371" s="173"/>
      <c r="H371" s="173"/>
      <c r="I371" s="173"/>
      <c r="J371" s="173"/>
      <c r="K371" s="173"/>
      <c r="L371" s="173"/>
    </row>
    <row r="372" spans="1:12" ht="16.5" customHeight="1">
      <c r="A372" s="288"/>
      <c r="B372" s="288"/>
      <c r="C372" s="288"/>
      <c r="D372" s="288"/>
      <c r="E372" s="288"/>
      <c r="F372" s="288"/>
      <c r="G372" s="173"/>
      <c r="H372" s="173"/>
      <c r="I372" s="173"/>
      <c r="J372" s="173"/>
      <c r="K372" s="173"/>
      <c r="L372" s="173"/>
    </row>
    <row r="373" spans="1:12" ht="16.5" customHeight="1">
      <c r="A373" s="288"/>
      <c r="B373" s="288"/>
      <c r="C373" s="288"/>
      <c r="D373" s="288"/>
      <c r="E373" s="288"/>
      <c r="F373" s="288"/>
      <c r="G373" s="173"/>
      <c r="H373" s="173"/>
      <c r="I373" s="173"/>
      <c r="J373" s="173"/>
      <c r="K373" s="173"/>
      <c r="L373" s="173"/>
    </row>
    <row r="374" spans="1:12" ht="16.5" customHeight="1">
      <c r="A374" s="288"/>
      <c r="B374" s="288"/>
      <c r="C374" s="288"/>
      <c r="D374" s="288"/>
      <c r="E374" s="288"/>
      <c r="F374" s="288"/>
      <c r="G374" s="173"/>
      <c r="H374" s="173"/>
      <c r="I374" s="173"/>
      <c r="J374" s="173"/>
      <c r="K374" s="173"/>
      <c r="L374" s="173"/>
    </row>
    <row r="375" spans="1:12" s="168" customFormat="1" ht="16.5" customHeight="1">
      <c r="A375" s="288"/>
      <c r="B375" s="288"/>
      <c r="C375" s="288"/>
      <c r="D375" s="288"/>
      <c r="E375" s="288"/>
      <c r="F375" s="288"/>
      <c r="G375" s="173"/>
      <c r="H375" s="173"/>
      <c r="I375" s="173"/>
      <c r="J375" s="173"/>
      <c r="K375" s="173"/>
      <c r="L375" s="173"/>
    </row>
    <row r="376" spans="1:12" ht="16.5" customHeight="1">
      <c r="A376" s="288"/>
      <c r="B376" s="288"/>
      <c r="C376" s="288"/>
      <c r="D376" s="288"/>
      <c r="E376" s="288"/>
      <c r="F376" s="288"/>
      <c r="G376" s="173"/>
      <c r="H376" s="173"/>
      <c r="I376" s="173"/>
      <c r="J376" s="173"/>
      <c r="K376" s="173"/>
      <c r="L376" s="173"/>
    </row>
    <row r="377" spans="1:12" ht="16.5" customHeight="1">
      <c r="A377" s="288"/>
      <c r="B377" s="288"/>
      <c r="C377" s="288"/>
      <c r="D377" s="288"/>
      <c r="E377" s="288"/>
      <c r="F377" s="288"/>
      <c r="G377" s="173"/>
      <c r="H377" s="173"/>
      <c r="I377" s="173"/>
      <c r="J377" s="173"/>
      <c r="K377" s="173"/>
      <c r="L377" s="173"/>
    </row>
    <row r="378" spans="1:12" ht="16.5" customHeight="1">
      <c r="A378" s="382" t="s">
        <v>512</v>
      </c>
      <c r="B378" s="382"/>
      <c r="C378" s="382"/>
      <c r="D378" s="382"/>
      <c r="E378" s="382"/>
      <c r="F378" s="382"/>
      <c r="G378" s="173"/>
      <c r="H378" s="173"/>
      <c r="I378" s="173"/>
      <c r="J378" s="173"/>
      <c r="K378" s="173"/>
      <c r="L378" s="173"/>
    </row>
    <row r="379" spans="1:12" ht="16.5" customHeight="1">
      <c r="A379" s="382" t="s">
        <v>582</v>
      </c>
      <c r="B379" s="382"/>
      <c r="C379" s="382"/>
      <c r="D379" s="382"/>
      <c r="E379" s="382"/>
      <c r="F379" s="382"/>
      <c r="G379" s="173"/>
      <c r="H379" s="173"/>
      <c r="I379" s="173"/>
      <c r="J379" s="173"/>
      <c r="K379" s="173"/>
      <c r="L379" s="173"/>
    </row>
    <row r="380" spans="1:12" ht="16.5" customHeight="1">
      <c r="A380" s="469" t="s">
        <v>691</v>
      </c>
      <c r="B380" s="469"/>
      <c r="C380" s="469"/>
      <c r="D380" s="469"/>
      <c r="E380" s="469"/>
      <c r="F380" s="469"/>
      <c r="G380" s="25"/>
      <c r="H380" s="25"/>
      <c r="I380" s="25"/>
      <c r="J380" s="25"/>
      <c r="K380" s="25"/>
      <c r="L380" s="25"/>
    </row>
    <row r="381" spans="1:12" ht="16.5" customHeight="1">
      <c r="A381" s="382" t="s">
        <v>583</v>
      </c>
      <c r="B381" s="382"/>
      <c r="C381" s="382"/>
      <c r="D381" s="382"/>
      <c r="E381" s="382"/>
      <c r="F381" s="382"/>
      <c r="G381" s="173"/>
      <c r="H381" s="173"/>
      <c r="I381" s="173"/>
      <c r="J381" s="173"/>
      <c r="K381" s="173"/>
      <c r="L381" s="173"/>
    </row>
    <row r="382" spans="1:12" ht="16.5" customHeight="1">
      <c r="A382" s="382" t="s">
        <v>584</v>
      </c>
      <c r="B382" s="382"/>
      <c r="C382" s="382"/>
      <c r="D382" s="382"/>
      <c r="E382" s="382"/>
      <c r="F382" s="382"/>
      <c r="G382" s="173"/>
      <c r="H382" s="173"/>
      <c r="I382" s="173"/>
      <c r="J382" s="173"/>
      <c r="K382" s="173"/>
      <c r="L382" s="173"/>
    </row>
    <row r="383" spans="1:12" ht="16.5" customHeight="1">
      <c r="A383" s="382" t="s">
        <v>585</v>
      </c>
      <c r="B383" s="382"/>
      <c r="C383" s="382"/>
      <c r="D383" s="382"/>
      <c r="E383" s="382"/>
      <c r="F383" s="382"/>
      <c r="G383" s="173"/>
      <c r="H383" s="173"/>
      <c r="I383" s="173"/>
      <c r="J383" s="173"/>
      <c r="K383" s="173"/>
      <c r="L383" s="173"/>
    </row>
    <row r="384" spans="1:12" ht="16.5" customHeight="1">
      <c r="A384" s="469" t="s">
        <v>586</v>
      </c>
      <c r="B384" s="469"/>
      <c r="C384" s="469"/>
      <c r="D384" s="469"/>
      <c r="E384" s="469"/>
      <c r="F384" s="469"/>
      <c r="G384" s="173"/>
      <c r="H384" s="173"/>
      <c r="I384" s="173"/>
      <c r="J384" s="173"/>
      <c r="K384" s="173"/>
      <c r="L384" s="173"/>
    </row>
    <row r="385" spans="1:12" ht="16.5" customHeight="1">
      <c r="A385" s="478" t="s">
        <v>587</v>
      </c>
      <c r="B385" s="478"/>
      <c r="C385" s="478"/>
      <c r="D385" s="478"/>
      <c r="E385" s="479"/>
      <c r="F385" s="479"/>
      <c r="G385" s="173"/>
      <c r="H385" s="173"/>
      <c r="I385" s="173"/>
      <c r="J385" s="173"/>
      <c r="K385" s="173"/>
      <c r="L385" s="173"/>
    </row>
    <row r="386" spans="1:12" ht="16.5" customHeight="1">
      <c r="A386" s="478" t="s">
        <v>588</v>
      </c>
      <c r="B386" s="478"/>
      <c r="C386" s="478"/>
      <c r="D386" s="478"/>
      <c r="E386" s="479"/>
      <c r="F386" s="479"/>
      <c r="G386" s="173"/>
      <c r="H386" s="173"/>
      <c r="I386" s="173"/>
      <c r="J386" s="173"/>
      <c r="K386" s="173"/>
      <c r="L386" s="173"/>
    </row>
    <row r="387" spans="1:12" ht="16.5" customHeight="1">
      <c r="A387" s="469" t="s">
        <v>589</v>
      </c>
      <c r="B387" s="469"/>
      <c r="C387" s="469"/>
      <c r="D387" s="469"/>
      <c r="E387" s="469"/>
      <c r="F387" s="469"/>
      <c r="G387" s="173"/>
      <c r="H387" s="173"/>
      <c r="I387" s="173"/>
      <c r="J387" s="173"/>
      <c r="K387" s="173"/>
      <c r="L387" s="173"/>
    </row>
    <row r="388" spans="1:12" ht="16.5" customHeight="1">
      <c r="A388" s="469" t="s">
        <v>734</v>
      </c>
      <c r="B388" s="469"/>
      <c r="C388" s="469"/>
      <c r="D388" s="469"/>
      <c r="E388" s="469"/>
      <c r="F388" s="469"/>
      <c r="G388" s="173"/>
      <c r="H388" s="173"/>
      <c r="I388" s="173"/>
      <c r="J388" s="173"/>
      <c r="K388" s="173"/>
      <c r="L388" s="173"/>
    </row>
    <row r="389" spans="1:12" ht="16.5" customHeight="1">
      <c r="A389" s="469" t="s">
        <v>735</v>
      </c>
      <c r="B389" s="469"/>
      <c r="C389" s="469"/>
      <c r="D389" s="469"/>
      <c r="E389" s="469"/>
      <c r="F389" s="469"/>
      <c r="G389" s="173"/>
      <c r="H389" s="173"/>
      <c r="I389" s="173"/>
      <c r="J389" s="173"/>
      <c r="K389" s="173"/>
      <c r="L389" s="173"/>
    </row>
    <row r="390" spans="1:12" ht="16.5" customHeight="1">
      <c r="A390" s="384" t="s">
        <v>1072</v>
      </c>
      <c r="B390" s="384"/>
      <c r="C390" s="384"/>
      <c r="D390" s="384"/>
      <c r="E390" s="384"/>
      <c r="F390" s="384"/>
      <c r="G390" s="173"/>
      <c r="H390" s="173"/>
      <c r="I390" s="173"/>
      <c r="J390" s="173"/>
      <c r="K390" s="173"/>
      <c r="L390" s="173"/>
    </row>
    <row r="391" spans="1:12" ht="16.5" customHeight="1">
      <c r="A391" s="384" t="s">
        <v>806</v>
      </c>
      <c r="B391" s="384"/>
      <c r="C391" s="384"/>
      <c r="D391" s="384"/>
      <c r="E391" s="384"/>
      <c r="F391" s="384"/>
      <c r="G391" s="173"/>
      <c r="H391" s="173"/>
      <c r="I391" s="173"/>
      <c r="J391" s="173"/>
      <c r="K391" s="173"/>
      <c r="L391" s="173"/>
    </row>
    <row r="392" spans="1:12" ht="16.5" customHeight="1">
      <c r="A392" s="384" t="s">
        <v>807</v>
      </c>
      <c r="B392" s="384"/>
      <c r="C392" s="384"/>
      <c r="D392" s="384"/>
      <c r="E392" s="384"/>
      <c r="F392" s="384"/>
      <c r="G392" s="173"/>
      <c r="H392" s="173"/>
      <c r="I392" s="173"/>
      <c r="J392" s="173"/>
      <c r="K392" s="173"/>
      <c r="L392" s="173"/>
    </row>
    <row r="393" spans="1:12" ht="16.5" customHeight="1">
      <c r="A393" s="478" t="s">
        <v>692</v>
      </c>
      <c r="B393" s="478"/>
      <c r="C393" s="478"/>
      <c r="D393" s="478"/>
      <c r="E393" s="479"/>
      <c r="F393" s="479"/>
      <c r="G393" s="173"/>
      <c r="H393" s="173"/>
      <c r="I393" s="173"/>
      <c r="J393" s="173"/>
      <c r="K393" s="173"/>
      <c r="L393" s="173"/>
    </row>
    <row r="394" spans="1:12" ht="16.5" customHeight="1">
      <c r="A394" s="478" t="s">
        <v>590</v>
      </c>
      <c r="B394" s="478"/>
      <c r="C394" s="478"/>
      <c r="D394" s="478"/>
      <c r="E394" s="479"/>
      <c r="F394" s="479"/>
      <c r="G394" s="173"/>
      <c r="H394" s="173"/>
      <c r="I394" s="173"/>
      <c r="J394" s="173"/>
      <c r="K394" s="173"/>
      <c r="L394" s="173"/>
    </row>
    <row r="395" spans="1:12" ht="16.5" customHeight="1">
      <c r="A395" s="487" t="s">
        <v>591</v>
      </c>
      <c r="B395" s="478"/>
      <c r="C395" s="478"/>
      <c r="D395" s="478"/>
      <c r="E395" s="479"/>
      <c r="F395" s="479"/>
      <c r="G395" s="173"/>
      <c r="H395" s="173"/>
      <c r="I395" s="173"/>
      <c r="J395" s="173"/>
      <c r="K395" s="173"/>
      <c r="L395" s="173"/>
    </row>
    <row r="396" spans="1:12" ht="16.5" customHeight="1">
      <c r="A396" s="469" t="s">
        <v>787</v>
      </c>
      <c r="B396" s="469"/>
      <c r="C396" s="469"/>
      <c r="D396" s="469"/>
      <c r="E396" s="469"/>
      <c r="F396" s="469"/>
      <c r="G396" s="173"/>
      <c r="H396" s="173"/>
      <c r="I396" s="173"/>
      <c r="J396" s="173"/>
      <c r="K396" s="173"/>
      <c r="L396" s="173"/>
    </row>
    <row r="397" spans="1:12" ht="16.5" customHeight="1">
      <c r="A397" s="469" t="s">
        <v>677</v>
      </c>
      <c r="B397" s="469"/>
      <c r="C397" s="469"/>
      <c r="D397" s="469"/>
      <c r="E397" s="469"/>
      <c r="F397" s="469"/>
      <c r="G397" s="173"/>
      <c r="H397" s="173"/>
      <c r="I397" s="173"/>
      <c r="J397" s="173"/>
      <c r="K397" s="173"/>
      <c r="L397" s="173"/>
    </row>
    <row r="398" spans="1:12" ht="16.5" customHeight="1">
      <c r="A398" s="469" t="s">
        <v>746</v>
      </c>
      <c r="B398" s="469"/>
      <c r="C398" s="469"/>
      <c r="D398" s="469"/>
      <c r="E398" s="469"/>
      <c r="F398" s="469"/>
      <c r="G398" s="173"/>
      <c r="H398" s="173"/>
      <c r="I398" s="173"/>
      <c r="J398" s="173"/>
      <c r="K398" s="173"/>
      <c r="L398" s="173"/>
    </row>
    <row r="399" spans="1:12" ht="13.5" customHeight="1">
      <c r="A399" s="382"/>
      <c r="B399" s="382"/>
      <c r="C399" s="382"/>
      <c r="D399" s="382"/>
      <c r="E399" s="382"/>
      <c r="F399" s="382"/>
      <c r="G399" s="173"/>
      <c r="H399" s="173"/>
      <c r="I399" s="173"/>
      <c r="J399" s="173"/>
      <c r="K399" s="173"/>
      <c r="L399" s="173"/>
    </row>
    <row r="400" spans="1:12" ht="16.5" customHeight="1">
      <c r="A400" s="469" t="s">
        <v>592</v>
      </c>
      <c r="B400" s="469"/>
      <c r="C400" s="469"/>
      <c r="D400" s="469"/>
      <c r="E400" s="469"/>
      <c r="F400" s="469"/>
      <c r="G400" s="173"/>
      <c r="H400" s="173"/>
      <c r="I400" s="173"/>
      <c r="J400" s="173"/>
      <c r="K400" s="173"/>
      <c r="L400" s="173"/>
    </row>
    <row r="401" spans="1:12" ht="16.5" customHeight="1">
      <c r="A401" s="382" t="s">
        <v>523</v>
      </c>
      <c r="B401" s="382"/>
      <c r="C401" s="382"/>
      <c r="D401" s="382"/>
      <c r="E401" s="382"/>
      <c r="F401" s="382"/>
      <c r="G401" s="173"/>
      <c r="H401" s="173"/>
      <c r="I401" s="173"/>
      <c r="J401" s="173"/>
      <c r="K401" s="173"/>
      <c r="L401" s="173"/>
    </row>
    <row r="402" spans="1:12" ht="16.5" customHeight="1">
      <c r="A402" s="382" t="s">
        <v>593</v>
      </c>
      <c r="B402" s="382"/>
      <c r="C402" s="382"/>
      <c r="D402" s="382"/>
      <c r="E402" s="382"/>
      <c r="F402" s="382"/>
      <c r="G402" s="173"/>
      <c r="H402" s="173"/>
      <c r="I402" s="173"/>
      <c r="J402" s="173"/>
      <c r="K402" s="173"/>
      <c r="L402" s="173"/>
    </row>
    <row r="403" spans="1:12" ht="16.5" customHeight="1">
      <c r="A403" s="382" t="s">
        <v>594</v>
      </c>
      <c r="B403" s="382"/>
      <c r="C403" s="382"/>
      <c r="D403" s="382"/>
      <c r="E403" s="382"/>
      <c r="F403" s="382"/>
      <c r="G403" s="173"/>
      <c r="H403" s="173"/>
      <c r="I403" s="173"/>
      <c r="J403" s="173"/>
      <c r="K403" s="173"/>
      <c r="L403" s="173"/>
    </row>
    <row r="404" spans="1:12" ht="12.6" customHeight="1">
      <c r="A404" s="382"/>
      <c r="B404" s="382"/>
      <c r="C404" s="382"/>
      <c r="D404" s="382"/>
      <c r="E404" s="382"/>
      <c r="F404" s="382"/>
      <c r="G404" s="173"/>
      <c r="H404" s="173"/>
      <c r="I404" s="173"/>
      <c r="J404" s="173"/>
      <c r="K404" s="173"/>
      <c r="L404" s="173"/>
    </row>
    <row r="405" spans="1:12" ht="16.5" customHeight="1">
      <c r="A405" s="382" t="s">
        <v>595</v>
      </c>
      <c r="B405" s="382"/>
      <c r="C405" s="382"/>
      <c r="D405" s="382"/>
      <c r="E405" s="382"/>
      <c r="F405" s="382"/>
      <c r="G405" s="173"/>
      <c r="H405" s="173"/>
      <c r="I405" s="173"/>
      <c r="J405" s="173"/>
      <c r="K405" s="173"/>
      <c r="L405" s="173"/>
    </row>
    <row r="406" spans="1:12" ht="16.5" customHeight="1">
      <c r="A406" s="382" t="s">
        <v>596</v>
      </c>
      <c r="B406" s="382"/>
      <c r="C406" s="382"/>
      <c r="D406" s="382"/>
      <c r="E406" s="382"/>
      <c r="F406" s="382"/>
      <c r="G406" s="173"/>
      <c r="H406" s="173"/>
      <c r="I406" s="173"/>
      <c r="J406" s="173"/>
      <c r="K406" s="173"/>
      <c r="L406" s="173"/>
    </row>
    <row r="407" spans="1:12" ht="16.5" customHeight="1">
      <c r="A407" s="469" t="s">
        <v>597</v>
      </c>
      <c r="B407" s="469"/>
      <c r="C407" s="469"/>
      <c r="D407" s="469"/>
      <c r="E407" s="469"/>
      <c r="F407" s="469"/>
      <c r="G407" s="173"/>
      <c r="H407" s="173"/>
      <c r="I407" s="173"/>
      <c r="J407" s="173"/>
      <c r="K407" s="173"/>
      <c r="L407" s="173"/>
    </row>
    <row r="408" spans="1:12" ht="11.45" customHeight="1">
      <c r="A408" s="382"/>
      <c r="B408" s="382"/>
      <c r="C408" s="382"/>
      <c r="D408" s="382"/>
      <c r="E408" s="382"/>
      <c r="F408" s="382"/>
      <c r="G408" s="173"/>
      <c r="H408" s="173"/>
      <c r="I408" s="173"/>
      <c r="J408" s="173"/>
      <c r="K408" s="173"/>
      <c r="L408" s="173"/>
    </row>
    <row r="409" spans="1:12" ht="16.5" customHeight="1">
      <c r="A409" s="382" t="s">
        <v>598</v>
      </c>
      <c r="B409" s="382"/>
      <c r="C409" s="382"/>
      <c r="D409" s="382"/>
      <c r="E409" s="382"/>
      <c r="F409" s="382"/>
      <c r="G409" s="173"/>
      <c r="H409" s="173"/>
      <c r="I409" s="173"/>
      <c r="J409" s="173"/>
      <c r="K409" s="173"/>
      <c r="L409" s="173"/>
    </row>
    <row r="410" spans="1:12" ht="16.5" customHeight="1">
      <c r="A410" s="382" t="s">
        <v>599</v>
      </c>
      <c r="B410" s="382"/>
      <c r="C410" s="382"/>
      <c r="D410" s="382"/>
      <c r="E410" s="382"/>
      <c r="F410" s="382"/>
      <c r="G410" s="173"/>
      <c r="H410" s="173"/>
      <c r="I410" s="173"/>
      <c r="J410" s="173"/>
      <c r="K410" s="173"/>
      <c r="L410" s="173"/>
    </row>
    <row r="411" spans="1:12" ht="16.5" customHeight="1">
      <c r="A411" s="382" t="s">
        <v>600</v>
      </c>
      <c r="B411" s="382"/>
      <c r="C411" s="382"/>
      <c r="D411" s="382"/>
      <c r="E411" s="382"/>
      <c r="F411" s="382"/>
      <c r="G411" s="173"/>
      <c r="H411" s="173"/>
      <c r="I411" s="173"/>
      <c r="J411" s="173"/>
      <c r="K411" s="173"/>
      <c r="L411" s="173"/>
    </row>
    <row r="412" spans="1:12" ht="16.5" customHeight="1">
      <c r="A412" s="381" t="s">
        <v>883</v>
      </c>
      <c r="B412" s="381"/>
      <c r="C412" s="381"/>
      <c r="D412" s="381"/>
      <c r="E412" s="381"/>
      <c r="F412" s="381"/>
      <c r="G412" s="173"/>
      <c r="H412" s="173"/>
      <c r="I412" s="173"/>
      <c r="J412" s="173"/>
      <c r="K412" s="173"/>
      <c r="L412" s="173"/>
    </row>
    <row r="413" spans="1:12" ht="16.5" customHeight="1">
      <c r="A413" s="469" t="s">
        <v>881</v>
      </c>
      <c r="B413" s="469"/>
      <c r="C413" s="469"/>
      <c r="D413" s="469"/>
      <c r="E413" s="469"/>
      <c r="F413" s="469"/>
      <c r="G413" s="173"/>
      <c r="H413" s="173"/>
      <c r="I413" s="173"/>
      <c r="J413" s="173"/>
      <c r="K413" s="173"/>
      <c r="L413" s="173"/>
    </row>
    <row r="414" spans="1:12" ht="16.5" customHeight="1">
      <c r="A414" s="382" t="s">
        <v>882</v>
      </c>
      <c r="B414" s="382"/>
      <c r="C414" s="382"/>
      <c r="D414" s="382"/>
      <c r="E414" s="382"/>
      <c r="F414" s="382"/>
      <c r="G414" s="173"/>
      <c r="H414" s="173"/>
      <c r="I414" s="173"/>
      <c r="J414" s="173"/>
      <c r="K414" s="173"/>
      <c r="L414" s="173"/>
    </row>
    <row r="415" spans="1:12" ht="16.5" customHeight="1">
      <c r="A415" s="382" t="s">
        <v>601</v>
      </c>
      <c r="B415" s="382"/>
      <c r="C415" s="382"/>
      <c r="D415" s="382"/>
      <c r="E415" s="382"/>
      <c r="F415" s="382"/>
      <c r="G415" s="173"/>
      <c r="H415" s="173"/>
      <c r="I415" s="173"/>
      <c r="J415" s="173"/>
      <c r="K415" s="173"/>
      <c r="L415" s="173"/>
    </row>
    <row r="416" spans="1:12" ht="16.5" customHeight="1">
      <c r="A416" s="382" t="s">
        <v>602</v>
      </c>
      <c r="B416" s="382"/>
      <c r="C416" s="382"/>
      <c r="D416" s="382"/>
      <c r="E416" s="382"/>
      <c r="F416" s="382"/>
      <c r="G416" s="173"/>
      <c r="H416" s="173"/>
      <c r="I416" s="173"/>
      <c r="J416" s="173"/>
      <c r="K416" s="173"/>
      <c r="L416" s="173"/>
    </row>
    <row r="417" spans="1:12" ht="16.5" customHeight="1">
      <c r="A417" s="173"/>
      <c r="B417" s="173"/>
      <c r="C417" s="173"/>
      <c r="D417" s="173"/>
      <c r="E417" s="173"/>
      <c r="F417" s="173"/>
      <c r="G417" s="173"/>
      <c r="H417" s="173"/>
      <c r="I417" s="173"/>
      <c r="J417" s="173"/>
      <c r="K417" s="173"/>
      <c r="L417" s="173"/>
    </row>
    <row r="418" spans="1:12" ht="16.5" customHeight="1">
      <c r="A418" s="469" t="s">
        <v>603</v>
      </c>
      <c r="B418" s="469"/>
      <c r="C418" s="469"/>
      <c r="D418" s="469"/>
      <c r="E418" s="469"/>
      <c r="F418" s="469"/>
      <c r="G418" s="173"/>
      <c r="H418" s="173"/>
      <c r="I418" s="173"/>
      <c r="J418" s="173"/>
      <c r="K418" s="173"/>
      <c r="L418" s="173"/>
    </row>
    <row r="419" spans="1:12" ht="16.5" customHeight="1">
      <c r="A419" s="382" t="s">
        <v>509</v>
      </c>
      <c r="B419" s="382"/>
      <c r="C419" s="382"/>
      <c r="D419" s="382"/>
      <c r="E419" s="382"/>
      <c r="F419" s="382"/>
      <c r="G419" s="173"/>
      <c r="H419" s="173"/>
      <c r="I419" s="173"/>
      <c r="J419" s="173"/>
      <c r="K419" s="173"/>
      <c r="L419" s="173"/>
    </row>
    <row r="420" spans="1:12" ht="16.5" customHeight="1">
      <c r="A420" s="382" t="s">
        <v>1129</v>
      </c>
      <c r="B420" s="382"/>
      <c r="C420" s="382"/>
      <c r="D420" s="382"/>
      <c r="E420" s="382"/>
      <c r="F420" s="382"/>
      <c r="G420" s="173"/>
      <c r="H420" s="173"/>
      <c r="I420" s="173"/>
      <c r="J420" s="173"/>
      <c r="K420" s="173"/>
      <c r="L420" s="173"/>
    </row>
    <row r="421" spans="1:12" ht="16.5" customHeight="1">
      <c r="A421" s="382" t="s">
        <v>1028</v>
      </c>
      <c r="B421" s="382"/>
      <c r="C421" s="382"/>
      <c r="D421" s="382"/>
      <c r="E421" s="382"/>
      <c r="F421" s="382"/>
      <c r="G421" s="173"/>
      <c r="H421" s="173"/>
      <c r="I421" s="173"/>
      <c r="J421" s="173"/>
      <c r="K421" s="173"/>
      <c r="L421" s="173"/>
    </row>
    <row r="422" spans="1:12" ht="16.5" customHeight="1">
      <c r="A422" s="493" t="s">
        <v>604</v>
      </c>
      <c r="B422" s="493"/>
      <c r="C422" s="493"/>
      <c r="D422" s="493"/>
      <c r="E422" s="493"/>
      <c r="F422" s="493"/>
      <c r="G422" s="173"/>
      <c r="H422" s="173"/>
      <c r="I422" s="173"/>
      <c r="J422" s="173"/>
      <c r="K422" s="173"/>
      <c r="L422" s="173"/>
    </row>
    <row r="423" spans="1:12" ht="16.5" customHeight="1">
      <c r="A423" s="280"/>
      <c r="B423" s="280"/>
      <c r="C423" s="280"/>
      <c r="D423" s="280"/>
      <c r="E423" s="280"/>
      <c r="F423" s="280"/>
      <c r="G423" s="173"/>
      <c r="H423" s="173"/>
      <c r="I423" s="173"/>
      <c r="J423" s="173"/>
      <c r="K423" s="173"/>
      <c r="L423" s="173"/>
    </row>
    <row r="424" spans="1:12" ht="16.5" customHeight="1">
      <c r="A424" s="382" t="s">
        <v>605</v>
      </c>
      <c r="B424" s="382"/>
      <c r="C424" s="382"/>
      <c r="D424" s="382"/>
      <c r="E424" s="382"/>
      <c r="F424" s="382"/>
      <c r="G424" s="173"/>
      <c r="H424" s="173"/>
      <c r="I424" s="173"/>
      <c r="J424" s="173"/>
      <c r="K424" s="173"/>
      <c r="L424" s="173"/>
    </row>
    <row r="425" spans="1:12" ht="16.5" customHeight="1">
      <c r="A425" s="493" t="s">
        <v>1130</v>
      </c>
      <c r="B425" s="493"/>
      <c r="C425" s="493"/>
      <c r="D425" s="493"/>
      <c r="E425" s="493"/>
      <c r="F425" s="493"/>
      <c r="G425" s="173"/>
      <c r="H425" s="173"/>
      <c r="I425" s="173"/>
      <c r="J425" s="173"/>
      <c r="K425" s="173"/>
      <c r="L425" s="173"/>
    </row>
    <row r="426" spans="1:12" ht="16.5" customHeight="1">
      <c r="A426" s="382" t="s">
        <v>693</v>
      </c>
      <c r="B426" s="382"/>
      <c r="C426" s="382"/>
      <c r="D426" s="382"/>
      <c r="E426" s="382"/>
      <c r="F426" s="382"/>
      <c r="G426" s="173"/>
      <c r="H426" s="173"/>
      <c r="I426" s="173"/>
      <c r="J426" s="173"/>
      <c r="K426" s="173"/>
      <c r="L426" s="173"/>
    </row>
    <row r="427" spans="1:12" ht="16.5" customHeight="1">
      <c r="A427" s="493" t="s">
        <v>606</v>
      </c>
      <c r="B427" s="493"/>
      <c r="C427" s="493"/>
      <c r="D427" s="493"/>
      <c r="E427" s="493"/>
      <c r="F427" s="493"/>
      <c r="G427" s="173"/>
      <c r="H427" s="173"/>
      <c r="I427" s="173"/>
      <c r="J427" s="173"/>
      <c r="K427" s="173"/>
      <c r="L427" s="173"/>
    </row>
    <row r="428" spans="1:12" ht="16.5" customHeight="1">
      <c r="A428" s="280"/>
      <c r="B428" s="280"/>
      <c r="C428" s="280"/>
      <c r="D428" s="280"/>
      <c r="E428" s="280"/>
      <c r="F428" s="280"/>
      <c r="G428" s="173"/>
      <c r="H428" s="173"/>
      <c r="I428" s="173"/>
      <c r="J428" s="173"/>
      <c r="K428" s="173"/>
      <c r="L428" s="173"/>
    </row>
    <row r="429" spans="1:12" ht="16.5" customHeight="1">
      <c r="A429" s="469" t="s">
        <v>607</v>
      </c>
      <c r="B429" s="469"/>
      <c r="C429" s="469"/>
      <c r="D429" s="469"/>
      <c r="E429" s="469"/>
      <c r="F429" s="469"/>
      <c r="G429" s="173"/>
      <c r="H429" s="173"/>
      <c r="I429" s="173"/>
      <c r="J429" s="173"/>
      <c r="K429" s="173"/>
      <c r="L429" s="173"/>
    </row>
    <row r="430" spans="1:12" ht="16.5" customHeight="1">
      <c r="A430" s="494" t="s">
        <v>608</v>
      </c>
      <c r="B430" s="494"/>
      <c r="C430" s="494"/>
      <c r="D430" s="494"/>
      <c r="E430" s="494"/>
      <c r="F430" s="494"/>
      <c r="G430" s="173"/>
      <c r="H430" s="173"/>
      <c r="I430" s="173"/>
      <c r="J430" s="173"/>
      <c r="K430" s="173"/>
      <c r="L430" s="173"/>
    </row>
    <row r="431" spans="1:12" ht="16.5" customHeight="1">
      <c r="A431" s="493" t="s">
        <v>609</v>
      </c>
      <c r="B431" s="497"/>
      <c r="C431" s="497"/>
      <c r="D431" s="497"/>
      <c r="E431" s="497"/>
      <c r="F431" s="497"/>
      <c r="G431" s="173"/>
      <c r="H431" s="173"/>
      <c r="I431" s="173"/>
      <c r="J431" s="173"/>
      <c r="K431" s="173"/>
      <c r="L431" s="173"/>
    </row>
    <row r="432" spans="1:12" ht="16.5" customHeight="1">
      <c r="A432" s="494" t="s">
        <v>694</v>
      </c>
      <c r="B432" s="494"/>
      <c r="C432" s="494"/>
      <c r="D432" s="494"/>
      <c r="E432" s="494"/>
      <c r="F432" s="494"/>
      <c r="G432" s="173"/>
      <c r="H432" s="173"/>
      <c r="I432" s="173"/>
      <c r="J432" s="173"/>
      <c r="K432" s="173"/>
      <c r="L432" s="173"/>
    </row>
    <row r="433" spans="1:12" ht="16.5" customHeight="1">
      <c r="A433" s="494" t="s">
        <v>610</v>
      </c>
      <c r="B433" s="494"/>
      <c r="C433" s="494"/>
      <c r="D433" s="494"/>
      <c r="E433" s="494"/>
      <c r="F433" s="494"/>
      <c r="G433" s="173"/>
      <c r="H433" s="173"/>
      <c r="I433" s="173"/>
      <c r="J433" s="173"/>
      <c r="K433" s="173"/>
      <c r="L433" s="173"/>
    </row>
    <row r="434" spans="1:12" ht="16.5" customHeight="1">
      <c r="A434" s="494" t="s">
        <v>695</v>
      </c>
      <c r="B434" s="494"/>
      <c r="C434" s="494"/>
      <c r="D434" s="494"/>
      <c r="E434" s="494"/>
      <c r="F434" s="494"/>
      <c r="G434" s="173"/>
      <c r="H434" s="173"/>
      <c r="I434" s="173"/>
      <c r="J434" s="173"/>
      <c r="K434" s="173"/>
      <c r="L434" s="173"/>
    </row>
    <row r="435" spans="1:12" ht="16.5" customHeight="1">
      <c r="A435" s="494" t="s">
        <v>611</v>
      </c>
      <c r="B435" s="494"/>
      <c r="C435" s="494"/>
      <c r="D435" s="494"/>
      <c r="E435" s="494"/>
      <c r="F435" s="494"/>
      <c r="G435" s="173"/>
      <c r="H435" s="173"/>
      <c r="I435" s="173"/>
      <c r="J435" s="173"/>
      <c r="K435" s="173"/>
      <c r="L435" s="173"/>
    </row>
    <row r="436" spans="1:12" ht="16.5" customHeight="1">
      <c r="A436" s="494" t="s">
        <v>612</v>
      </c>
      <c r="B436" s="495"/>
      <c r="C436" s="495"/>
      <c r="D436" s="495"/>
      <c r="E436" s="495"/>
      <c r="F436" s="495"/>
      <c r="G436" s="173"/>
      <c r="H436" s="173"/>
      <c r="I436" s="173"/>
      <c r="J436" s="173"/>
      <c r="K436" s="173"/>
      <c r="L436" s="173"/>
    </row>
    <row r="437" spans="1:12" ht="16.5" customHeight="1">
      <c r="A437" s="494" t="s">
        <v>191</v>
      </c>
      <c r="B437" s="494"/>
      <c r="C437" s="494"/>
      <c r="D437" s="494"/>
      <c r="E437" s="494"/>
      <c r="F437" s="494"/>
      <c r="G437" s="173"/>
      <c r="H437" s="173"/>
      <c r="I437" s="173"/>
      <c r="J437" s="173"/>
      <c r="K437" s="173"/>
      <c r="L437" s="173"/>
    </row>
    <row r="438" spans="1:12" ht="12.6" customHeight="1">
      <c r="A438" s="281"/>
      <c r="B438" s="288"/>
      <c r="C438" s="288"/>
      <c r="D438" s="288"/>
      <c r="E438" s="288"/>
      <c r="F438" s="288"/>
      <c r="G438" s="173"/>
      <c r="H438" s="173"/>
      <c r="I438" s="173"/>
      <c r="J438" s="173"/>
      <c r="K438" s="173"/>
      <c r="L438" s="173"/>
    </row>
    <row r="439" spans="1:12" ht="16.5" customHeight="1">
      <c r="A439" s="382" t="s">
        <v>613</v>
      </c>
      <c r="B439" s="382"/>
      <c r="C439" s="382"/>
      <c r="D439" s="382"/>
      <c r="E439" s="382"/>
      <c r="F439" s="382"/>
      <c r="G439" s="173"/>
      <c r="H439" s="173"/>
      <c r="I439" s="173"/>
      <c r="J439" s="173"/>
      <c r="K439" s="173"/>
      <c r="L439" s="173"/>
    </row>
    <row r="440" spans="1:12" ht="16.5" customHeight="1">
      <c r="A440" s="281" t="s">
        <v>192</v>
      </c>
      <c r="B440" s="289"/>
      <c r="C440" s="289"/>
      <c r="D440" s="289"/>
      <c r="E440" s="289"/>
      <c r="F440" s="289"/>
      <c r="G440" s="173"/>
      <c r="H440" s="173"/>
      <c r="I440" s="173"/>
      <c r="J440" s="173"/>
      <c r="K440" s="173"/>
      <c r="L440" s="173"/>
    </row>
    <row r="441" spans="1:12" ht="16.5" customHeight="1">
      <c r="A441" s="282" t="s">
        <v>614</v>
      </c>
      <c r="B441" s="289"/>
      <c r="C441" s="289"/>
      <c r="D441" s="289"/>
      <c r="E441" s="289"/>
      <c r="F441" s="289"/>
      <c r="G441" s="173"/>
      <c r="H441" s="173"/>
      <c r="I441" s="173"/>
      <c r="J441" s="173"/>
      <c r="K441" s="173"/>
      <c r="L441" s="173"/>
    </row>
    <row r="442" spans="1:12" ht="16.5" customHeight="1">
      <c r="A442" s="281" t="s">
        <v>193</v>
      </c>
      <c r="B442" s="289"/>
      <c r="C442" s="289"/>
      <c r="D442" s="289"/>
      <c r="E442" s="289"/>
      <c r="F442" s="289"/>
      <c r="G442" s="173"/>
      <c r="H442" s="173"/>
      <c r="I442" s="173"/>
      <c r="J442" s="173"/>
      <c r="K442" s="173"/>
      <c r="L442" s="173"/>
    </row>
    <row r="443" spans="1:12" ht="16.5" customHeight="1">
      <c r="A443" s="281" t="s">
        <v>194</v>
      </c>
      <c r="B443" s="289"/>
      <c r="C443" s="289"/>
      <c r="D443" s="289"/>
      <c r="E443" s="289"/>
      <c r="F443" s="289"/>
      <c r="G443" s="173"/>
      <c r="H443" s="173"/>
      <c r="I443" s="173"/>
      <c r="J443" s="173"/>
      <c r="K443" s="173"/>
      <c r="L443" s="173"/>
    </row>
    <row r="444" spans="1:12" ht="16.5" customHeight="1">
      <c r="A444" s="281" t="s">
        <v>195</v>
      </c>
      <c r="B444" s="289"/>
      <c r="C444" s="289"/>
      <c r="D444" s="289"/>
      <c r="E444" s="289"/>
      <c r="F444" s="289"/>
      <c r="G444" s="173"/>
      <c r="H444" s="173"/>
      <c r="I444" s="173"/>
      <c r="J444" s="173"/>
      <c r="K444" s="173"/>
      <c r="L444" s="173"/>
    </row>
    <row r="445" spans="1:12" ht="16.5" customHeight="1">
      <c r="A445" s="281" t="s">
        <v>196</v>
      </c>
      <c r="B445" s="289"/>
      <c r="C445" s="289"/>
      <c r="D445" s="289"/>
      <c r="E445" s="289"/>
      <c r="F445" s="289"/>
      <c r="G445" s="173"/>
      <c r="H445" s="173"/>
      <c r="I445" s="173"/>
      <c r="J445" s="173"/>
      <c r="K445" s="173"/>
      <c r="L445" s="173"/>
    </row>
    <row r="446" spans="1:12" ht="16.5" customHeight="1">
      <c r="A446" s="281" t="s">
        <v>197</v>
      </c>
      <c r="B446" s="13"/>
      <c r="C446" s="13"/>
      <c r="D446" s="13"/>
      <c r="E446" s="13"/>
      <c r="F446" s="13"/>
      <c r="G446" s="173"/>
      <c r="H446" s="173"/>
      <c r="I446" s="173"/>
      <c r="J446" s="173"/>
      <c r="K446" s="173"/>
      <c r="L446" s="173"/>
    </row>
    <row r="447" spans="1:12" ht="12.6" customHeight="1">
      <c r="A447" s="496"/>
      <c r="B447" s="496"/>
      <c r="C447" s="496"/>
      <c r="D447" s="496"/>
      <c r="E447" s="496"/>
      <c r="F447" s="496"/>
      <c r="G447" s="173"/>
      <c r="H447" s="173"/>
      <c r="I447" s="173"/>
      <c r="J447" s="173"/>
      <c r="K447" s="173"/>
      <c r="L447" s="173"/>
    </row>
    <row r="448" spans="1:12" ht="16.5" customHeight="1">
      <c r="A448" s="384" t="s">
        <v>615</v>
      </c>
      <c r="B448" s="384"/>
      <c r="C448" s="384"/>
      <c r="D448" s="384"/>
      <c r="E448" s="384"/>
      <c r="F448" s="384"/>
      <c r="G448" s="173"/>
      <c r="H448" s="173"/>
      <c r="I448" s="173"/>
      <c r="J448" s="173"/>
      <c r="K448" s="173"/>
      <c r="L448" s="173"/>
    </row>
    <row r="449" spans="1:12" ht="16.5" customHeight="1">
      <c r="A449" s="382" t="s">
        <v>872</v>
      </c>
      <c r="B449" s="382"/>
      <c r="C449" s="382"/>
      <c r="D449" s="382"/>
      <c r="E449" s="382"/>
      <c r="F449" s="382"/>
      <c r="G449" s="173"/>
      <c r="H449" s="173"/>
      <c r="I449" s="173"/>
      <c r="J449" s="173"/>
      <c r="K449" s="173"/>
      <c r="L449" s="173"/>
    </row>
    <row r="450" spans="1:12" ht="16.5" customHeight="1">
      <c r="A450" s="382" t="s">
        <v>1154</v>
      </c>
      <c r="B450" s="382"/>
      <c r="C450" s="382"/>
      <c r="D450" s="382"/>
      <c r="E450" s="382"/>
      <c r="F450" s="382"/>
      <c r="G450" s="173"/>
      <c r="H450" s="173"/>
      <c r="I450" s="173"/>
      <c r="J450" s="173"/>
      <c r="K450" s="173"/>
      <c r="L450" s="173"/>
    </row>
    <row r="451" spans="1:12" ht="22.5" customHeight="1">
      <c r="A451" s="382" t="s">
        <v>1155</v>
      </c>
      <c r="B451" s="382"/>
      <c r="C451" s="382"/>
      <c r="D451" s="382"/>
      <c r="E451" s="382"/>
      <c r="F451" s="382"/>
      <c r="G451" s="173"/>
      <c r="H451" s="173"/>
      <c r="I451" s="173"/>
      <c r="J451" s="173"/>
      <c r="K451" s="173"/>
      <c r="L451" s="173"/>
    </row>
    <row r="452" spans="1:12" ht="16.5" customHeight="1">
      <c r="A452" s="382" t="s">
        <v>1131</v>
      </c>
      <c r="B452" s="382"/>
      <c r="C452" s="382"/>
      <c r="D452" s="382"/>
      <c r="E452" s="382"/>
      <c r="F452" s="382"/>
      <c r="G452" s="173"/>
      <c r="H452" s="173"/>
      <c r="I452" s="173"/>
      <c r="J452" s="173"/>
      <c r="K452" s="173"/>
      <c r="L452" s="173"/>
    </row>
    <row r="453" spans="1:12" ht="22.5" customHeight="1">
      <c r="A453" s="382" t="s">
        <v>1156</v>
      </c>
      <c r="B453" s="382"/>
      <c r="C453" s="382"/>
      <c r="D453" s="382"/>
      <c r="E453" s="382"/>
      <c r="F453" s="382"/>
      <c r="G453" s="173"/>
      <c r="H453" s="173"/>
      <c r="I453" s="173"/>
      <c r="J453" s="173"/>
      <c r="K453" s="173"/>
      <c r="L453" s="173"/>
    </row>
    <row r="454" spans="1:12" ht="34.35" customHeight="1">
      <c r="A454" s="382" t="s">
        <v>1159</v>
      </c>
      <c r="B454" s="382"/>
      <c r="C454" s="382"/>
      <c r="D454" s="382"/>
      <c r="E454" s="382"/>
      <c r="F454" s="382"/>
      <c r="G454" s="173"/>
      <c r="H454" s="173"/>
      <c r="I454" s="173"/>
      <c r="J454" s="173"/>
      <c r="K454" s="173"/>
      <c r="L454" s="173"/>
    </row>
    <row r="455" spans="1:12" ht="34.35" customHeight="1">
      <c r="A455" s="382" t="s">
        <v>1160</v>
      </c>
      <c r="B455" s="382"/>
      <c r="C455" s="382"/>
      <c r="D455" s="382"/>
      <c r="E455" s="382"/>
      <c r="F455" s="382"/>
      <c r="G455" s="173"/>
      <c r="H455" s="173"/>
      <c r="I455" s="173"/>
      <c r="J455" s="173"/>
      <c r="K455" s="173"/>
      <c r="L455" s="173"/>
    </row>
    <row r="456" spans="1:12" ht="33.4" customHeight="1">
      <c r="A456" s="382" t="s">
        <v>1161</v>
      </c>
      <c r="B456" s="382"/>
      <c r="C456" s="382"/>
      <c r="D456" s="382"/>
      <c r="E456" s="382"/>
      <c r="F456" s="382"/>
      <c r="G456" s="173"/>
      <c r="H456" s="173"/>
      <c r="I456" s="173"/>
      <c r="J456" s="173"/>
      <c r="K456" s="173"/>
      <c r="L456" s="173"/>
    </row>
    <row r="457" spans="1:12" ht="33.4" customHeight="1">
      <c r="A457" s="382" t="s">
        <v>1162</v>
      </c>
      <c r="B457" s="382"/>
      <c r="C457" s="382"/>
      <c r="D457" s="382"/>
      <c r="E457" s="382"/>
      <c r="F457" s="382"/>
      <c r="G457" s="173"/>
      <c r="H457" s="173"/>
      <c r="I457" s="173"/>
      <c r="J457" s="173"/>
      <c r="K457" s="173"/>
      <c r="L457" s="173"/>
    </row>
    <row r="458" spans="1:12" ht="22.5" customHeight="1">
      <c r="A458" s="382" t="s">
        <v>1164</v>
      </c>
      <c r="B458" s="382"/>
      <c r="C458" s="382"/>
      <c r="D458" s="382"/>
      <c r="E458" s="382"/>
      <c r="F458" s="382"/>
      <c r="G458" s="173"/>
      <c r="H458" s="173"/>
      <c r="I458" s="173"/>
      <c r="J458" s="173"/>
      <c r="K458" s="173"/>
      <c r="L458" s="173"/>
    </row>
    <row r="459" spans="1:12" ht="35.65" customHeight="1">
      <c r="A459" s="382" t="s">
        <v>1166</v>
      </c>
      <c r="B459" s="382"/>
      <c r="C459" s="382"/>
      <c r="D459" s="382"/>
      <c r="E459" s="382"/>
      <c r="F459" s="382"/>
      <c r="G459" s="173"/>
      <c r="H459" s="173"/>
      <c r="I459" s="173"/>
      <c r="J459" s="173"/>
      <c r="K459" s="173"/>
      <c r="L459" s="173"/>
    </row>
    <row r="460" spans="1:12" ht="30.95" customHeight="1">
      <c r="A460" s="382" t="s">
        <v>1167</v>
      </c>
      <c r="B460" s="382"/>
      <c r="C460" s="382"/>
      <c r="D460" s="382"/>
      <c r="E460" s="382"/>
      <c r="F460" s="382"/>
      <c r="G460" s="173"/>
      <c r="H460" s="173"/>
      <c r="I460" s="173"/>
      <c r="J460" s="173"/>
      <c r="K460" s="173"/>
      <c r="L460" s="173"/>
    </row>
    <row r="461" spans="1:12" ht="20.100000000000001" customHeight="1">
      <c r="A461" s="382" t="s">
        <v>1165</v>
      </c>
      <c r="B461" s="382"/>
      <c r="C461" s="382"/>
      <c r="D461" s="382"/>
      <c r="E461" s="382"/>
      <c r="F461" s="382"/>
      <c r="G461" s="173"/>
      <c r="H461" s="173"/>
      <c r="I461" s="173"/>
      <c r="J461" s="173"/>
      <c r="K461" s="173"/>
      <c r="L461" s="173"/>
    </row>
    <row r="462" spans="1:12" ht="20.100000000000001" customHeight="1">
      <c r="A462" s="382" t="s">
        <v>1157</v>
      </c>
      <c r="B462" s="382"/>
      <c r="C462" s="382"/>
      <c r="D462" s="382"/>
      <c r="E462" s="382"/>
      <c r="F462" s="382"/>
      <c r="G462" s="173"/>
      <c r="H462" s="173"/>
      <c r="I462" s="173"/>
      <c r="J462" s="173"/>
      <c r="K462" s="173"/>
      <c r="L462" s="173"/>
    </row>
    <row r="463" spans="1:12" ht="20.100000000000001" customHeight="1">
      <c r="A463" s="382" t="s">
        <v>1163</v>
      </c>
      <c r="B463" s="382"/>
      <c r="C463" s="382"/>
      <c r="D463" s="382"/>
      <c r="E463" s="382"/>
      <c r="F463" s="382"/>
      <c r="G463" s="173"/>
      <c r="H463" s="173"/>
      <c r="I463" s="173"/>
      <c r="J463" s="173"/>
      <c r="K463" s="173"/>
      <c r="L463" s="173"/>
    </row>
    <row r="464" spans="1:12" ht="16.5" customHeight="1">
      <c r="A464" s="503"/>
      <c r="B464" s="503"/>
      <c r="C464" s="503"/>
      <c r="D464" s="503"/>
      <c r="E464" s="503"/>
      <c r="F464" s="503"/>
      <c r="G464" s="193"/>
      <c r="H464" s="214"/>
      <c r="I464" s="214"/>
      <c r="J464" s="214"/>
      <c r="K464" s="214"/>
      <c r="L464" s="214"/>
    </row>
    <row r="465" spans="1:12" ht="16.5" customHeight="1">
      <c r="A465" s="500"/>
      <c r="B465" s="500"/>
      <c r="C465" s="500"/>
      <c r="D465" s="500"/>
      <c r="E465" s="500"/>
      <c r="F465" s="500"/>
      <c r="G465" s="193"/>
      <c r="H465" s="214"/>
      <c r="I465" s="214"/>
      <c r="J465" s="214"/>
      <c r="K465" s="214"/>
      <c r="L465" s="214"/>
    </row>
    <row r="466" spans="1:12" ht="16.5" customHeight="1">
      <c r="A466" s="501"/>
      <c r="B466" s="501"/>
      <c r="C466" s="501"/>
      <c r="D466" s="501"/>
      <c r="E466" s="501"/>
      <c r="F466" s="501"/>
      <c r="G466" s="193"/>
      <c r="H466" s="214"/>
      <c r="I466" s="214"/>
      <c r="J466" s="214"/>
      <c r="K466" s="214"/>
      <c r="L466" s="214"/>
    </row>
    <row r="467" spans="1:12" ht="16.5" customHeight="1">
      <c r="A467" s="501"/>
      <c r="B467" s="501"/>
      <c r="C467" s="501"/>
      <c r="D467" s="501"/>
      <c r="E467" s="501"/>
      <c r="F467" s="501"/>
      <c r="G467" s="501"/>
      <c r="H467" s="214"/>
      <c r="I467" s="214"/>
      <c r="J467" s="214"/>
      <c r="K467" s="214"/>
      <c r="L467" s="214"/>
    </row>
    <row r="468" spans="1:12" ht="16.5" customHeight="1">
      <c r="A468" s="238"/>
      <c r="B468" s="238"/>
      <c r="C468" s="238"/>
      <c r="D468" s="238"/>
      <c r="E468" s="238"/>
      <c r="F468" s="238"/>
      <c r="G468" s="193"/>
      <c r="H468" s="214"/>
      <c r="I468" s="214"/>
      <c r="J468" s="214"/>
      <c r="K468" s="214"/>
      <c r="L468" s="214"/>
    </row>
    <row r="469" spans="1:12" ht="16.5" customHeight="1">
      <c r="A469" s="498"/>
      <c r="B469" s="498"/>
      <c r="C469" s="498"/>
      <c r="D469" s="498"/>
      <c r="E469" s="498"/>
      <c r="F469" s="498"/>
      <c r="G469" s="193"/>
      <c r="H469" s="214"/>
      <c r="I469" s="214"/>
      <c r="J469" s="214"/>
      <c r="K469" s="214"/>
      <c r="L469" s="214"/>
    </row>
    <row r="470" spans="1:12" ht="16.5" customHeight="1">
      <c r="A470" s="498"/>
      <c r="B470" s="498"/>
      <c r="C470" s="498"/>
      <c r="D470" s="498"/>
      <c r="E470" s="498"/>
      <c r="F470" s="498"/>
      <c r="G470" s="193"/>
      <c r="H470" s="214"/>
      <c r="I470" s="214"/>
      <c r="J470" s="214"/>
      <c r="K470" s="214"/>
      <c r="L470" s="214"/>
    </row>
    <row r="471" spans="1:12" ht="16.5" customHeight="1">
      <c r="A471" s="501"/>
      <c r="B471" s="501"/>
      <c r="C471" s="501"/>
      <c r="D471" s="501"/>
      <c r="E471" s="502"/>
      <c r="F471" s="502"/>
      <c r="G471" s="193"/>
      <c r="H471" s="214"/>
      <c r="I471" s="214"/>
      <c r="J471" s="214"/>
      <c r="K471" s="214"/>
      <c r="L471" s="214"/>
    </row>
    <row r="472" spans="1:12" ht="16.5" customHeight="1">
      <c r="A472" s="498"/>
      <c r="B472" s="498"/>
      <c r="C472" s="498"/>
      <c r="D472" s="498"/>
      <c r="E472" s="498"/>
      <c r="F472" s="498"/>
      <c r="G472" s="193"/>
      <c r="H472" s="214"/>
      <c r="I472" s="214"/>
      <c r="J472" s="214"/>
      <c r="K472" s="214"/>
      <c r="L472" s="214"/>
    </row>
    <row r="473" spans="1:12" ht="16.5" customHeight="1">
      <c r="A473" s="499"/>
      <c r="B473" s="499"/>
      <c r="C473" s="499"/>
      <c r="D473" s="499"/>
      <c r="E473" s="499"/>
      <c r="F473" s="499"/>
      <c r="G473" s="193"/>
      <c r="H473" s="214"/>
      <c r="I473" s="214"/>
      <c r="J473" s="214"/>
      <c r="K473" s="214"/>
      <c r="L473" s="214"/>
    </row>
    <row r="474" spans="1:12" ht="16.5" customHeight="1">
      <c r="A474" s="499"/>
      <c r="B474" s="499"/>
      <c r="C474" s="499"/>
      <c r="D474" s="499"/>
      <c r="E474" s="499"/>
      <c r="F474" s="499"/>
      <c r="G474" s="193"/>
      <c r="H474" s="214"/>
      <c r="I474" s="214"/>
      <c r="J474" s="214"/>
      <c r="K474" s="214"/>
      <c r="L474" s="214"/>
    </row>
    <row r="482" s="59" customFormat="1" ht="16.5" customHeight="1"/>
    <row r="483" s="59" customFormat="1" ht="16.5" customHeight="1"/>
    <row r="484" s="59" customFormat="1" ht="16.5" customHeight="1"/>
    <row r="485" s="59" customFormat="1" ht="16.5" customHeight="1"/>
    <row r="486" s="59" customFormat="1" ht="16.5" customHeight="1"/>
    <row r="487" s="59" customFormat="1" ht="16.5" customHeight="1"/>
    <row r="488" s="59" customFormat="1" ht="16.5" customHeight="1"/>
    <row r="489" s="59" customFormat="1" ht="16.5" customHeight="1"/>
    <row r="490" s="59" customFormat="1" ht="16.5" customHeight="1"/>
    <row r="496" s="59" customFormat="1" ht="16.5" customHeight="1"/>
    <row r="497" s="59" customFormat="1" ht="16.5" customHeight="1"/>
    <row r="498" s="59" customFormat="1" ht="16.5" customHeight="1"/>
    <row r="499" s="59" customFormat="1" ht="16.5" customHeight="1"/>
    <row r="500" s="59" customFormat="1" ht="16.5" customHeight="1"/>
    <row r="501" s="59" customFormat="1" ht="16.5" customHeight="1"/>
    <row r="502" s="59" customFormat="1" ht="16.5" customHeight="1"/>
    <row r="503" s="59" customFormat="1" ht="16.5" customHeight="1"/>
    <row r="504" s="59" customFormat="1" ht="16.5" customHeight="1"/>
    <row r="505" s="59" customFormat="1" ht="16.5" customHeight="1"/>
    <row r="506" s="59" customFormat="1" ht="16.5" customHeight="1"/>
    <row r="507" s="59" customFormat="1" ht="16.5" customHeight="1"/>
  </sheetData>
  <mergeCells count="5917">
    <mergeCell ref="A472:F472"/>
    <mergeCell ref="A473:F473"/>
    <mergeCell ref="A474:F474"/>
    <mergeCell ref="A465:F465"/>
    <mergeCell ref="A466:F466"/>
    <mergeCell ref="A467:G467"/>
    <mergeCell ref="A469:F469"/>
    <mergeCell ref="A470:F470"/>
    <mergeCell ref="A471:F471"/>
    <mergeCell ref="A464:F464"/>
    <mergeCell ref="A461:F461"/>
    <mergeCell ref="A462:F462"/>
    <mergeCell ref="A463:F463"/>
    <mergeCell ref="A449:F449"/>
    <mergeCell ref="A450:F450"/>
    <mergeCell ref="A451:F451"/>
    <mergeCell ref="A452:F452"/>
    <mergeCell ref="A460:F460"/>
    <mergeCell ref="A435:F435"/>
    <mergeCell ref="A436:F436"/>
    <mergeCell ref="A437:F437"/>
    <mergeCell ref="A439:F439"/>
    <mergeCell ref="A447:F447"/>
    <mergeCell ref="A448:F448"/>
    <mergeCell ref="A429:F429"/>
    <mergeCell ref="A430:F430"/>
    <mergeCell ref="A431:F431"/>
    <mergeCell ref="A432:F432"/>
    <mergeCell ref="A433:F433"/>
    <mergeCell ref="A434:F434"/>
    <mergeCell ref="A453:F453"/>
    <mergeCell ref="A455:F455"/>
    <mergeCell ref="A456:F456"/>
    <mergeCell ref="A458:F458"/>
    <mergeCell ref="A459:F459"/>
    <mergeCell ref="A457:F457"/>
    <mergeCell ref="A454:F454"/>
    <mergeCell ref="A421:F421"/>
    <mergeCell ref="A422:F422"/>
    <mergeCell ref="A424:F424"/>
    <mergeCell ref="A425:F425"/>
    <mergeCell ref="A426:F426"/>
    <mergeCell ref="A427:F427"/>
    <mergeCell ref="A414:F414"/>
    <mergeCell ref="A415:F415"/>
    <mergeCell ref="A416:F416"/>
    <mergeCell ref="A418:F418"/>
    <mergeCell ref="A419:F419"/>
    <mergeCell ref="A420:F420"/>
    <mergeCell ref="A408:F408"/>
    <mergeCell ref="A409:F409"/>
    <mergeCell ref="A410:F410"/>
    <mergeCell ref="A411:F411"/>
    <mergeCell ref="A412:F412"/>
    <mergeCell ref="A413:F413"/>
    <mergeCell ref="A402:F402"/>
    <mergeCell ref="A403:F403"/>
    <mergeCell ref="A404:F404"/>
    <mergeCell ref="A405:F405"/>
    <mergeCell ref="A406:F406"/>
    <mergeCell ref="A407:F407"/>
    <mergeCell ref="A396:F396"/>
    <mergeCell ref="A397:F397"/>
    <mergeCell ref="A398:F398"/>
    <mergeCell ref="A399:F399"/>
    <mergeCell ref="A400:F400"/>
    <mergeCell ref="A401:F401"/>
    <mergeCell ref="A390:F390"/>
    <mergeCell ref="A391:F391"/>
    <mergeCell ref="A392:F392"/>
    <mergeCell ref="A393:F393"/>
    <mergeCell ref="A394:F394"/>
    <mergeCell ref="A395:F395"/>
    <mergeCell ref="A384:F384"/>
    <mergeCell ref="A385:F385"/>
    <mergeCell ref="A386:F386"/>
    <mergeCell ref="A387:F387"/>
    <mergeCell ref="A388:F388"/>
    <mergeCell ref="A389:F389"/>
    <mergeCell ref="A378:F378"/>
    <mergeCell ref="A379:F379"/>
    <mergeCell ref="A380:F380"/>
    <mergeCell ref="A381:F381"/>
    <mergeCell ref="A382:F382"/>
    <mergeCell ref="A383:F383"/>
    <mergeCell ref="A365:F365"/>
    <mergeCell ref="A366:F366"/>
    <mergeCell ref="A367:F367"/>
    <mergeCell ref="A368:F368"/>
    <mergeCell ref="A369:F369"/>
    <mergeCell ref="A370:F370"/>
    <mergeCell ref="A358:F358"/>
    <mergeCell ref="A360:F360"/>
    <mergeCell ref="A361:F361"/>
    <mergeCell ref="A362:F362"/>
    <mergeCell ref="A363:F363"/>
    <mergeCell ref="A364:F364"/>
    <mergeCell ref="A352:F352"/>
    <mergeCell ref="A353:F353"/>
    <mergeCell ref="A354:F354"/>
    <mergeCell ref="A355:F355"/>
    <mergeCell ref="A356:F356"/>
    <mergeCell ref="A357:F357"/>
    <mergeCell ref="A346:F346"/>
    <mergeCell ref="A347:F347"/>
    <mergeCell ref="A348:F348"/>
    <mergeCell ref="A349:F349"/>
    <mergeCell ref="A350:F350"/>
    <mergeCell ref="A351:F351"/>
    <mergeCell ref="A339:F339"/>
    <mergeCell ref="A341:F341"/>
    <mergeCell ref="A342:F342"/>
    <mergeCell ref="A343:F343"/>
    <mergeCell ref="A344:F344"/>
    <mergeCell ref="A345:F345"/>
    <mergeCell ref="A333:F333"/>
    <mergeCell ref="A334:F334"/>
    <mergeCell ref="A335:F335"/>
    <mergeCell ref="A336:F336"/>
    <mergeCell ref="A337:F337"/>
    <mergeCell ref="A338:F338"/>
    <mergeCell ref="A326:F326"/>
    <mergeCell ref="A327:F327"/>
    <mergeCell ref="A329:F329"/>
    <mergeCell ref="A330:F330"/>
    <mergeCell ref="A331:F331"/>
    <mergeCell ref="A332:F332"/>
    <mergeCell ref="A340:F340"/>
    <mergeCell ref="A320:F320"/>
    <mergeCell ref="A321:F321"/>
    <mergeCell ref="A322:F322"/>
    <mergeCell ref="A323:F323"/>
    <mergeCell ref="A324:F324"/>
    <mergeCell ref="A325:F325"/>
    <mergeCell ref="A314:F314"/>
    <mergeCell ref="A315:F315"/>
    <mergeCell ref="A316:F316"/>
    <mergeCell ref="A317:F317"/>
    <mergeCell ref="A318:F318"/>
    <mergeCell ref="A319:F319"/>
    <mergeCell ref="A308:F308"/>
    <mergeCell ref="A309:F309"/>
    <mergeCell ref="A310:F310"/>
    <mergeCell ref="A311:F311"/>
    <mergeCell ref="A312:F312"/>
    <mergeCell ref="A313:F313"/>
    <mergeCell ref="A302:F302"/>
    <mergeCell ref="A303:F303"/>
    <mergeCell ref="A304:F304"/>
    <mergeCell ref="A305:F305"/>
    <mergeCell ref="A306:F306"/>
    <mergeCell ref="A307:F307"/>
    <mergeCell ref="A296:F296"/>
    <mergeCell ref="A297:F297"/>
    <mergeCell ref="A298:F298"/>
    <mergeCell ref="A299:F299"/>
    <mergeCell ref="A300:F300"/>
    <mergeCell ref="A301:F301"/>
    <mergeCell ref="A290:F290"/>
    <mergeCell ref="A291:F291"/>
    <mergeCell ref="A292:F292"/>
    <mergeCell ref="A293:F293"/>
    <mergeCell ref="A294:F294"/>
    <mergeCell ref="A295:F295"/>
    <mergeCell ref="A284:F284"/>
    <mergeCell ref="A285:F285"/>
    <mergeCell ref="A286:F286"/>
    <mergeCell ref="A287:F287"/>
    <mergeCell ref="A288:F288"/>
    <mergeCell ref="A289:F289"/>
    <mergeCell ref="A278:F278"/>
    <mergeCell ref="A279:F279"/>
    <mergeCell ref="A280:F280"/>
    <mergeCell ref="A281:F281"/>
    <mergeCell ref="A282:F282"/>
    <mergeCell ref="A283:F283"/>
    <mergeCell ref="A272:F272"/>
    <mergeCell ref="A273:F273"/>
    <mergeCell ref="A274:F274"/>
    <mergeCell ref="A275:F275"/>
    <mergeCell ref="A276:F276"/>
    <mergeCell ref="A277:F277"/>
    <mergeCell ref="A266:F266"/>
    <mergeCell ref="A267:F267"/>
    <mergeCell ref="A268:F268"/>
    <mergeCell ref="A269:F269"/>
    <mergeCell ref="A270:F270"/>
    <mergeCell ref="A271:F271"/>
    <mergeCell ref="A260:F260"/>
    <mergeCell ref="A261:F261"/>
    <mergeCell ref="A262:F262"/>
    <mergeCell ref="A263:F263"/>
    <mergeCell ref="A264:F264"/>
    <mergeCell ref="A265:F265"/>
    <mergeCell ref="A247:F247"/>
    <mergeCell ref="A248:F248"/>
    <mergeCell ref="A249:F249"/>
    <mergeCell ref="A257:F257"/>
    <mergeCell ref="A258:F258"/>
    <mergeCell ref="A259:F259"/>
    <mergeCell ref="A241:F241"/>
    <mergeCell ref="A242:F242"/>
    <mergeCell ref="A243:F243"/>
    <mergeCell ref="A244:F244"/>
    <mergeCell ref="A245:F245"/>
    <mergeCell ref="A246:F246"/>
    <mergeCell ref="A234:F234"/>
    <mergeCell ref="A236:F236"/>
    <mergeCell ref="A237:F237"/>
    <mergeCell ref="A238:F238"/>
    <mergeCell ref="A239:F239"/>
    <mergeCell ref="A240:F240"/>
    <mergeCell ref="A228:F228"/>
    <mergeCell ref="A229:F229"/>
    <mergeCell ref="A230:F230"/>
    <mergeCell ref="A231:F231"/>
    <mergeCell ref="A232:F232"/>
    <mergeCell ref="A233:F233"/>
    <mergeCell ref="A235:F235"/>
    <mergeCell ref="A221:F221"/>
    <mergeCell ref="A222:F222"/>
    <mergeCell ref="A223:F223"/>
    <mergeCell ref="A224:G224"/>
    <mergeCell ref="A226:F226"/>
    <mergeCell ref="A227:F227"/>
    <mergeCell ref="A214:F214"/>
    <mergeCell ref="A215:F215"/>
    <mergeCell ref="A216:F216"/>
    <mergeCell ref="A217:F217"/>
    <mergeCell ref="A219:F219"/>
    <mergeCell ref="A220:F220"/>
    <mergeCell ref="A208:F208"/>
    <mergeCell ref="A209:F209"/>
    <mergeCell ref="A210:F210"/>
    <mergeCell ref="A211:F211"/>
    <mergeCell ref="A212:F212"/>
    <mergeCell ref="A213:F213"/>
    <mergeCell ref="A202:F202"/>
    <mergeCell ref="A203:F203"/>
    <mergeCell ref="A204:F204"/>
    <mergeCell ref="A205:F205"/>
    <mergeCell ref="A206:F206"/>
    <mergeCell ref="A207:F207"/>
    <mergeCell ref="A196:F196"/>
    <mergeCell ref="A197:F197"/>
    <mergeCell ref="A198:F198"/>
    <mergeCell ref="A199:F199"/>
    <mergeCell ref="A200:F200"/>
    <mergeCell ref="A201:F201"/>
    <mergeCell ref="A190:F190"/>
    <mergeCell ref="A191:F191"/>
    <mergeCell ref="A192:F192"/>
    <mergeCell ref="A193:F193"/>
    <mergeCell ref="A194:F194"/>
    <mergeCell ref="A195:F195"/>
    <mergeCell ref="A184:F184"/>
    <mergeCell ref="A185:F185"/>
    <mergeCell ref="A186:F186"/>
    <mergeCell ref="A187:F187"/>
    <mergeCell ref="A188:F188"/>
    <mergeCell ref="A189:F189"/>
    <mergeCell ref="A181:F181"/>
    <mergeCell ref="A182:F182"/>
    <mergeCell ref="A183:F183"/>
    <mergeCell ref="A178:F178"/>
    <mergeCell ref="A179:F179"/>
    <mergeCell ref="A180:F180"/>
    <mergeCell ref="A172:F172"/>
    <mergeCell ref="A173:F173"/>
    <mergeCell ref="A174:F174"/>
    <mergeCell ref="A175:F175"/>
    <mergeCell ref="A176:F176"/>
    <mergeCell ref="A177:F177"/>
    <mergeCell ref="A166:F166"/>
    <mergeCell ref="A167:F167"/>
    <mergeCell ref="A168:F168"/>
    <mergeCell ref="A169:F169"/>
    <mergeCell ref="A170:F170"/>
    <mergeCell ref="A171:F171"/>
    <mergeCell ref="A161:F161"/>
    <mergeCell ref="G161:L161"/>
    <mergeCell ref="A162:F162"/>
    <mergeCell ref="A163:F163"/>
    <mergeCell ref="A164:F164"/>
    <mergeCell ref="A165:F165"/>
    <mergeCell ref="XDW160:XEB160"/>
    <mergeCell ref="XEC160:XEH160"/>
    <mergeCell ref="XEI160:XEN160"/>
    <mergeCell ref="XEO160:XET160"/>
    <mergeCell ref="XEU160:XEZ160"/>
    <mergeCell ref="WYI160:WYN160"/>
    <mergeCell ref="WYO160:WYT160"/>
    <mergeCell ref="WYU160:WYZ160"/>
    <mergeCell ref="WZA160:WZF160"/>
    <mergeCell ref="WZG160:WZL160"/>
    <mergeCell ref="WZM160:WZR160"/>
    <mergeCell ref="WWY160:WXD160"/>
    <mergeCell ref="WXE160:WXJ160"/>
    <mergeCell ref="WXK160:WXP160"/>
    <mergeCell ref="WXQ160:WXV160"/>
    <mergeCell ref="WXW160:WYB160"/>
    <mergeCell ref="WYC160:WYH160"/>
    <mergeCell ref="WVO160:WVT160"/>
    <mergeCell ref="WVU160:WVZ160"/>
    <mergeCell ref="WWA160:WWF160"/>
    <mergeCell ref="XFA160:XFD160"/>
    <mergeCell ref="XCM160:XCR160"/>
    <mergeCell ref="XCS160:XCX160"/>
    <mergeCell ref="XCY160:XDD160"/>
    <mergeCell ref="XDE160:XDJ160"/>
    <mergeCell ref="XDK160:XDP160"/>
    <mergeCell ref="XDQ160:XDV160"/>
    <mergeCell ref="XBC160:XBH160"/>
    <mergeCell ref="XBI160:XBN160"/>
    <mergeCell ref="XBO160:XBT160"/>
    <mergeCell ref="XBU160:XBZ160"/>
    <mergeCell ref="XCA160:XCF160"/>
    <mergeCell ref="XCG160:XCL160"/>
    <mergeCell ref="WZS160:WZX160"/>
    <mergeCell ref="WZY160:XAD160"/>
    <mergeCell ref="XAE160:XAJ160"/>
    <mergeCell ref="XAK160:XAP160"/>
    <mergeCell ref="XAQ160:XAV160"/>
    <mergeCell ref="XAW160:XBB160"/>
    <mergeCell ref="WWG160:WWL160"/>
    <mergeCell ref="WWM160:WWR160"/>
    <mergeCell ref="WWS160:WWX160"/>
    <mergeCell ref="WUE160:WUJ160"/>
    <mergeCell ref="WUK160:WUP160"/>
    <mergeCell ref="WUQ160:WUV160"/>
    <mergeCell ref="WUW160:WVB160"/>
    <mergeCell ref="WVC160:WVH160"/>
    <mergeCell ref="WVI160:WVN160"/>
    <mergeCell ref="WSU160:WSZ160"/>
    <mergeCell ref="WTA160:WTF160"/>
    <mergeCell ref="WTG160:WTL160"/>
    <mergeCell ref="WTM160:WTR160"/>
    <mergeCell ref="WTS160:WTX160"/>
    <mergeCell ref="WTY160:WUD160"/>
    <mergeCell ref="WRK160:WRP160"/>
    <mergeCell ref="WRQ160:WRV160"/>
    <mergeCell ref="WRW160:WSB160"/>
    <mergeCell ref="WSC160:WSH160"/>
    <mergeCell ref="WSI160:WSN160"/>
    <mergeCell ref="WSO160:WST160"/>
    <mergeCell ref="WQA160:WQF160"/>
    <mergeCell ref="WQG160:WQL160"/>
    <mergeCell ref="WQM160:WQR160"/>
    <mergeCell ref="WQS160:WQX160"/>
    <mergeCell ref="WQY160:WRD160"/>
    <mergeCell ref="WRE160:WRJ160"/>
    <mergeCell ref="WOQ160:WOV160"/>
    <mergeCell ref="WOW160:WPB160"/>
    <mergeCell ref="WPC160:WPH160"/>
    <mergeCell ref="WPI160:WPN160"/>
    <mergeCell ref="WPO160:WPT160"/>
    <mergeCell ref="WPU160:WPZ160"/>
    <mergeCell ref="WNG160:WNL160"/>
    <mergeCell ref="WNM160:WNR160"/>
    <mergeCell ref="WNS160:WNX160"/>
    <mergeCell ref="WNY160:WOD160"/>
    <mergeCell ref="WOE160:WOJ160"/>
    <mergeCell ref="WOK160:WOP160"/>
    <mergeCell ref="WLW160:WMB160"/>
    <mergeCell ref="WMC160:WMH160"/>
    <mergeCell ref="WMI160:WMN160"/>
    <mergeCell ref="WMO160:WMT160"/>
    <mergeCell ref="WMU160:WMZ160"/>
    <mergeCell ref="WNA160:WNF160"/>
    <mergeCell ref="WKM160:WKR160"/>
    <mergeCell ref="WKS160:WKX160"/>
    <mergeCell ref="WKY160:WLD160"/>
    <mergeCell ref="WLE160:WLJ160"/>
    <mergeCell ref="WLK160:WLP160"/>
    <mergeCell ref="WLQ160:WLV160"/>
    <mergeCell ref="WJC160:WJH160"/>
    <mergeCell ref="WJI160:WJN160"/>
    <mergeCell ref="WJO160:WJT160"/>
    <mergeCell ref="WJU160:WJZ160"/>
    <mergeCell ref="WKA160:WKF160"/>
    <mergeCell ref="WKG160:WKL160"/>
    <mergeCell ref="WHS160:WHX160"/>
    <mergeCell ref="WHY160:WID160"/>
    <mergeCell ref="WIE160:WIJ160"/>
    <mergeCell ref="WIK160:WIP160"/>
    <mergeCell ref="WIQ160:WIV160"/>
    <mergeCell ref="WIW160:WJB160"/>
    <mergeCell ref="WGI160:WGN160"/>
    <mergeCell ref="WGO160:WGT160"/>
    <mergeCell ref="WGU160:WGZ160"/>
    <mergeCell ref="WHA160:WHF160"/>
    <mergeCell ref="WHG160:WHL160"/>
    <mergeCell ref="WHM160:WHR160"/>
    <mergeCell ref="WEY160:WFD160"/>
    <mergeCell ref="WFE160:WFJ160"/>
    <mergeCell ref="WFK160:WFP160"/>
    <mergeCell ref="WFQ160:WFV160"/>
    <mergeCell ref="WFW160:WGB160"/>
    <mergeCell ref="WGC160:WGH160"/>
    <mergeCell ref="WDO160:WDT160"/>
    <mergeCell ref="WDU160:WDZ160"/>
    <mergeCell ref="WEA160:WEF160"/>
    <mergeCell ref="WEG160:WEL160"/>
    <mergeCell ref="WEM160:WER160"/>
    <mergeCell ref="WES160:WEX160"/>
    <mergeCell ref="WCE160:WCJ160"/>
    <mergeCell ref="WCK160:WCP160"/>
    <mergeCell ref="WCQ160:WCV160"/>
    <mergeCell ref="WCW160:WDB160"/>
    <mergeCell ref="WDC160:WDH160"/>
    <mergeCell ref="WDI160:WDN160"/>
    <mergeCell ref="WAU160:WAZ160"/>
    <mergeCell ref="WBA160:WBF160"/>
    <mergeCell ref="WBG160:WBL160"/>
    <mergeCell ref="WBM160:WBR160"/>
    <mergeCell ref="WBS160:WBX160"/>
    <mergeCell ref="WBY160:WCD160"/>
    <mergeCell ref="VZK160:VZP160"/>
    <mergeCell ref="VZQ160:VZV160"/>
    <mergeCell ref="VZW160:WAB160"/>
    <mergeCell ref="WAC160:WAH160"/>
    <mergeCell ref="WAI160:WAN160"/>
    <mergeCell ref="WAO160:WAT160"/>
    <mergeCell ref="VYA160:VYF160"/>
    <mergeCell ref="VYG160:VYL160"/>
    <mergeCell ref="VYM160:VYR160"/>
    <mergeCell ref="VYS160:VYX160"/>
    <mergeCell ref="VYY160:VZD160"/>
    <mergeCell ref="VZE160:VZJ160"/>
    <mergeCell ref="VWQ160:VWV160"/>
    <mergeCell ref="VWW160:VXB160"/>
    <mergeCell ref="VXC160:VXH160"/>
    <mergeCell ref="VXI160:VXN160"/>
    <mergeCell ref="VXO160:VXT160"/>
    <mergeCell ref="VXU160:VXZ160"/>
    <mergeCell ref="VVG160:VVL160"/>
    <mergeCell ref="VVM160:VVR160"/>
    <mergeCell ref="VVS160:VVX160"/>
    <mergeCell ref="VVY160:VWD160"/>
    <mergeCell ref="VWE160:VWJ160"/>
    <mergeCell ref="VWK160:VWP160"/>
    <mergeCell ref="VTW160:VUB160"/>
    <mergeCell ref="VUC160:VUH160"/>
    <mergeCell ref="VUI160:VUN160"/>
    <mergeCell ref="VUO160:VUT160"/>
    <mergeCell ref="VUU160:VUZ160"/>
    <mergeCell ref="VVA160:VVF160"/>
    <mergeCell ref="VSM160:VSR160"/>
    <mergeCell ref="VSS160:VSX160"/>
    <mergeCell ref="VSY160:VTD160"/>
    <mergeCell ref="VTE160:VTJ160"/>
    <mergeCell ref="VTK160:VTP160"/>
    <mergeCell ref="VTQ160:VTV160"/>
    <mergeCell ref="VRC160:VRH160"/>
    <mergeCell ref="VRI160:VRN160"/>
    <mergeCell ref="VRO160:VRT160"/>
    <mergeCell ref="VRU160:VRZ160"/>
    <mergeCell ref="VSA160:VSF160"/>
    <mergeCell ref="VSG160:VSL160"/>
    <mergeCell ref="VPS160:VPX160"/>
    <mergeCell ref="VPY160:VQD160"/>
    <mergeCell ref="VQE160:VQJ160"/>
    <mergeCell ref="VQK160:VQP160"/>
    <mergeCell ref="VQQ160:VQV160"/>
    <mergeCell ref="VQW160:VRB160"/>
    <mergeCell ref="VOI160:VON160"/>
    <mergeCell ref="VOO160:VOT160"/>
    <mergeCell ref="VOU160:VOZ160"/>
    <mergeCell ref="VPA160:VPF160"/>
    <mergeCell ref="VPG160:VPL160"/>
    <mergeCell ref="VPM160:VPR160"/>
    <mergeCell ref="VMY160:VND160"/>
    <mergeCell ref="VNE160:VNJ160"/>
    <mergeCell ref="VNK160:VNP160"/>
    <mergeCell ref="VNQ160:VNV160"/>
    <mergeCell ref="VNW160:VOB160"/>
    <mergeCell ref="VOC160:VOH160"/>
    <mergeCell ref="VLO160:VLT160"/>
    <mergeCell ref="VLU160:VLZ160"/>
    <mergeCell ref="VMA160:VMF160"/>
    <mergeCell ref="VMG160:VML160"/>
    <mergeCell ref="VMM160:VMR160"/>
    <mergeCell ref="VMS160:VMX160"/>
    <mergeCell ref="VKE160:VKJ160"/>
    <mergeCell ref="VKK160:VKP160"/>
    <mergeCell ref="VKQ160:VKV160"/>
    <mergeCell ref="VKW160:VLB160"/>
    <mergeCell ref="VLC160:VLH160"/>
    <mergeCell ref="VLI160:VLN160"/>
    <mergeCell ref="VIU160:VIZ160"/>
    <mergeCell ref="VJA160:VJF160"/>
    <mergeCell ref="VJG160:VJL160"/>
    <mergeCell ref="VJM160:VJR160"/>
    <mergeCell ref="VJS160:VJX160"/>
    <mergeCell ref="VJY160:VKD160"/>
    <mergeCell ref="VHK160:VHP160"/>
    <mergeCell ref="VHQ160:VHV160"/>
    <mergeCell ref="VHW160:VIB160"/>
    <mergeCell ref="VIC160:VIH160"/>
    <mergeCell ref="VII160:VIN160"/>
    <mergeCell ref="VIO160:VIT160"/>
    <mergeCell ref="VGA160:VGF160"/>
    <mergeCell ref="VGG160:VGL160"/>
    <mergeCell ref="VGM160:VGR160"/>
    <mergeCell ref="VGS160:VGX160"/>
    <mergeCell ref="VGY160:VHD160"/>
    <mergeCell ref="VHE160:VHJ160"/>
    <mergeCell ref="VEQ160:VEV160"/>
    <mergeCell ref="VEW160:VFB160"/>
    <mergeCell ref="VFC160:VFH160"/>
    <mergeCell ref="VFI160:VFN160"/>
    <mergeCell ref="VFO160:VFT160"/>
    <mergeCell ref="VFU160:VFZ160"/>
    <mergeCell ref="VDG160:VDL160"/>
    <mergeCell ref="VDM160:VDR160"/>
    <mergeCell ref="VDS160:VDX160"/>
    <mergeCell ref="VDY160:VED160"/>
    <mergeCell ref="VEE160:VEJ160"/>
    <mergeCell ref="VEK160:VEP160"/>
    <mergeCell ref="VBW160:VCB160"/>
    <mergeCell ref="VCC160:VCH160"/>
    <mergeCell ref="VCI160:VCN160"/>
    <mergeCell ref="VCO160:VCT160"/>
    <mergeCell ref="VCU160:VCZ160"/>
    <mergeCell ref="VDA160:VDF160"/>
    <mergeCell ref="VAM160:VAR160"/>
    <mergeCell ref="VAS160:VAX160"/>
    <mergeCell ref="VAY160:VBD160"/>
    <mergeCell ref="VBE160:VBJ160"/>
    <mergeCell ref="VBK160:VBP160"/>
    <mergeCell ref="VBQ160:VBV160"/>
    <mergeCell ref="UZC160:UZH160"/>
    <mergeCell ref="UZI160:UZN160"/>
    <mergeCell ref="UZO160:UZT160"/>
    <mergeCell ref="UZU160:UZZ160"/>
    <mergeCell ref="VAA160:VAF160"/>
    <mergeCell ref="VAG160:VAL160"/>
    <mergeCell ref="UXS160:UXX160"/>
    <mergeCell ref="UXY160:UYD160"/>
    <mergeCell ref="UYE160:UYJ160"/>
    <mergeCell ref="UYK160:UYP160"/>
    <mergeCell ref="UYQ160:UYV160"/>
    <mergeCell ref="UYW160:UZB160"/>
    <mergeCell ref="UWI160:UWN160"/>
    <mergeCell ref="UWO160:UWT160"/>
    <mergeCell ref="UWU160:UWZ160"/>
    <mergeCell ref="UXA160:UXF160"/>
    <mergeCell ref="UXG160:UXL160"/>
    <mergeCell ref="UXM160:UXR160"/>
    <mergeCell ref="UUY160:UVD160"/>
    <mergeCell ref="UVE160:UVJ160"/>
    <mergeCell ref="UVK160:UVP160"/>
    <mergeCell ref="UVQ160:UVV160"/>
    <mergeCell ref="UVW160:UWB160"/>
    <mergeCell ref="UWC160:UWH160"/>
    <mergeCell ref="UTO160:UTT160"/>
    <mergeCell ref="UTU160:UTZ160"/>
    <mergeCell ref="UUA160:UUF160"/>
    <mergeCell ref="UUG160:UUL160"/>
    <mergeCell ref="UUM160:UUR160"/>
    <mergeCell ref="UUS160:UUX160"/>
    <mergeCell ref="USE160:USJ160"/>
    <mergeCell ref="USK160:USP160"/>
    <mergeCell ref="USQ160:USV160"/>
    <mergeCell ref="USW160:UTB160"/>
    <mergeCell ref="UTC160:UTH160"/>
    <mergeCell ref="UTI160:UTN160"/>
    <mergeCell ref="UQU160:UQZ160"/>
    <mergeCell ref="URA160:URF160"/>
    <mergeCell ref="URG160:URL160"/>
    <mergeCell ref="URM160:URR160"/>
    <mergeCell ref="URS160:URX160"/>
    <mergeCell ref="URY160:USD160"/>
    <mergeCell ref="UPK160:UPP160"/>
    <mergeCell ref="UPQ160:UPV160"/>
    <mergeCell ref="UPW160:UQB160"/>
    <mergeCell ref="UQC160:UQH160"/>
    <mergeCell ref="UQI160:UQN160"/>
    <mergeCell ref="UQO160:UQT160"/>
    <mergeCell ref="UOA160:UOF160"/>
    <mergeCell ref="UOG160:UOL160"/>
    <mergeCell ref="UOM160:UOR160"/>
    <mergeCell ref="UOS160:UOX160"/>
    <mergeCell ref="UOY160:UPD160"/>
    <mergeCell ref="UPE160:UPJ160"/>
    <mergeCell ref="UMQ160:UMV160"/>
    <mergeCell ref="UMW160:UNB160"/>
    <mergeCell ref="UNC160:UNH160"/>
    <mergeCell ref="UNI160:UNN160"/>
    <mergeCell ref="UNO160:UNT160"/>
    <mergeCell ref="UNU160:UNZ160"/>
    <mergeCell ref="ULG160:ULL160"/>
    <mergeCell ref="ULM160:ULR160"/>
    <mergeCell ref="ULS160:ULX160"/>
    <mergeCell ref="ULY160:UMD160"/>
    <mergeCell ref="UME160:UMJ160"/>
    <mergeCell ref="UMK160:UMP160"/>
    <mergeCell ref="UJW160:UKB160"/>
    <mergeCell ref="UKC160:UKH160"/>
    <mergeCell ref="UKI160:UKN160"/>
    <mergeCell ref="UKO160:UKT160"/>
    <mergeCell ref="UKU160:UKZ160"/>
    <mergeCell ref="ULA160:ULF160"/>
    <mergeCell ref="UIM160:UIR160"/>
    <mergeCell ref="UIS160:UIX160"/>
    <mergeCell ref="UIY160:UJD160"/>
    <mergeCell ref="UJE160:UJJ160"/>
    <mergeCell ref="UJK160:UJP160"/>
    <mergeCell ref="UJQ160:UJV160"/>
    <mergeCell ref="UHC160:UHH160"/>
    <mergeCell ref="UHI160:UHN160"/>
    <mergeCell ref="UHO160:UHT160"/>
    <mergeCell ref="UHU160:UHZ160"/>
    <mergeCell ref="UIA160:UIF160"/>
    <mergeCell ref="UIG160:UIL160"/>
    <mergeCell ref="UFS160:UFX160"/>
    <mergeCell ref="UFY160:UGD160"/>
    <mergeCell ref="UGE160:UGJ160"/>
    <mergeCell ref="UGK160:UGP160"/>
    <mergeCell ref="UGQ160:UGV160"/>
    <mergeCell ref="UGW160:UHB160"/>
    <mergeCell ref="UEI160:UEN160"/>
    <mergeCell ref="UEO160:UET160"/>
    <mergeCell ref="UEU160:UEZ160"/>
    <mergeCell ref="UFA160:UFF160"/>
    <mergeCell ref="UFG160:UFL160"/>
    <mergeCell ref="UFM160:UFR160"/>
    <mergeCell ref="UCY160:UDD160"/>
    <mergeCell ref="UDE160:UDJ160"/>
    <mergeCell ref="UDK160:UDP160"/>
    <mergeCell ref="UDQ160:UDV160"/>
    <mergeCell ref="UDW160:UEB160"/>
    <mergeCell ref="UEC160:UEH160"/>
    <mergeCell ref="UBO160:UBT160"/>
    <mergeCell ref="UBU160:UBZ160"/>
    <mergeCell ref="UCA160:UCF160"/>
    <mergeCell ref="UCG160:UCL160"/>
    <mergeCell ref="UCM160:UCR160"/>
    <mergeCell ref="UCS160:UCX160"/>
    <mergeCell ref="UAE160:UAJ160"/>
    <mergeCell ref="UAK160:UAP160"/>
    <mergeCell ref="UAQ160:UAV160"/>
    <mergeCell ref="UAW160:UBB160"/>
    <mergeCell ref="UBC160:UBH160"/>
    <mergeCell ref="UBI160:UBN160"/>
    <mergeCell ref="TYU160:TYZ160"/>
    <mergeCell ref="TZA160:TZF160"/>
    <mergeCell ref="TZG160:TZL160"/>
    <mergeCell ref="TZM160:TZR160"/>
    <mergeCell ref="TZS160:TZX160"/>
    <mergeCell ref="TZY160:UAD160"/>
    <mergeCell ref="TXK160:TXP160"/>
    <mergeCell ref="TXQ160:TXV160"/>
    <mergeCell ref="TXW160:TYB160"/>
    <mergeCell ref="TYC160:TYH160"/>
    <mergeCell ref="TYI160:TYN160"/>
    <mergeCell ref="TYO160:TYT160"/>
    <mergeCell ref="TWA160:TWF160"/>
    <mergeCell ref="TWG160:TWL160"/>
    <mergeCell ref="TWM160:TWR160"/>
    <mergeCell ref="TWS160:TWX160"/>
    <mergeCell ref="TWY160:TXD160"/>
    <mergeCell ref="TXE160:TXJ160"/>
    <mergeCell ref="TUQ160:TUV160"/>
    <mergeCell ref="TUW160:TVB160"/>
    <mergeCell ref="TVC160:TVH160"/>
    <mergeCell ref="TVI160:TVN160"/>
    <mergeCell ref="TVO160:TVT160"/>
    <mergeCell ref="TVU160:TVZ160"/>
    <mergeCell ref="TTG160:TTL160"/>
    <mergeCell ref="TTM160:TTR160"/>
    <mergeCell ref="TTS160:TTX160"/>
    <mergeCell ref="TTY160:TUD160"/>
    <mergeCell ref="TUE160:TUJ160"/>
    <mergeCell ref="TUK160:TUP160"/>
    <mergeCell ref="TRW160:TSB160"/>
    <mergeCell ref="TSC160:TSH160"/>
    <mergeCell ref="TSI160:TSN160"/>
    <mergeCell ref="TSO160:TST160"/>
    <mergeCell ref="TSU160:TSZ160"/>
    <mergeCell ref="TTA160:TTF160"/>
    <mergeCell ref="TQM160:TQR160"/>
    <mergeCell ref="TQS160:TQX160"/>
    <mergeCell ref="TQY160:TRD160"/>
    <mergeCell ref="TRE160:TRJ160"/>
    <mergeCell ref="TRK160:TRP160"/>
    <mergeCell ref="TRQ160:TRV160"/>
    <mergeCell ref="TPC160:TPH160"/>
    <mergeCell ref="TPI160:TPN160"/>
    <mergeCell ref="TPO160:TPT160"/>
    <mergeCell ref="TPU160:TPZ160"/>
    <mergeCell ref="TQA160:TQF160"/>
    <mergeCell ref="TQG160:TQL160"/>
    <mergeCell ref="TNS160:TNX160"/>
    <mergeCell ref="TNY160:TOD160"/>
    <mergeCell ref="TOE160:TOJ160"/>
    <mergeCell ref="TOK160:TOP160"/>
    <mergeCell ref="TOQ160:TOV160"/>
    <mergeCell ref="TOW160:TPB160"/>
    <mergeCell ref="TMI160:TMN160"/>
    <mergeCell ref="TMO160:TMT160"/>
    <mergeCell ref="TMU160:TMZ160"/>
    <mergeCell ref="TNA160:TNF160"/>
    <mergeCell ref="TNG160:TNL160"/>
    <mergeCell ref="TNM160:TNR160"/>
    <mergeCell ref="TKY160:TLD160"/>
    <mergeCell ref="TLE160:TLJ160"/>
    <mergeCell ref="TLK160:TLP160"/>
    <mergeCell ref="TLQ160:TLV160"/>
    <mergeCell ref="TLW160:TMB160"/>
    <mergeCell ref="TMC160:TMH160"/>
    <mergeCell ref="TJO160:TJT160"/>
    <mergeCell ref="TJU160:TJZ160"/>
    <mergeCell ref="TKA160:TKF160"/>
    <mergeCell ref="TKG160:TKL160"/>
    <mergeCell ref="TKM160:TKR160"/>
    <mergeCell ref="TKS160:TKX160"/>
    <mergeCell ref="TIE160:TIJ160"/>
    <mergeCell ref="TIK160:TIP160"/>
    <mergeCell ref="TIQ160:TIV160"/>
    <mergeCell ref="TIW160:TJB160"/>
    <mergeCell ref="TJC160:TJH160"/>
    <mergeCell ref="TJI160:TJN160"/>
    <mergeCell ref="TGU160:TGZ160"/>
    <mergeCell ref="THA160:THF160"/>
    <mergeCell ref="THG160:THL160"/>
    <mergeCell ref="THM160:THR160"/>
    <mergeCell ref="THS160:THX160"/>
    <mergeCell ref="THY160:TID160"/>
    <mergeCell ref="TFK160:TFP160"/>
    <mergeCell ref="TFQ160:TFV160"/>
    <mergeCell ref="TFW160:TGB160"/>
    <mergeCell ref="TGC160:TGH160"/>
    <mergeCell ref="TGI160:TGN160"/>
    <mergeCell ref="TGO160:TGT160"/>
    <mergeCell ref="TEA160:TEF160"/>
    <mergeCell ref="TEG160:TEL160"/>
    <mergeCell ref="TEM160:TER160"/>
    <mergeCell ref="TES160:TEX160"/>
    <mergeCell ref="TEY160:TFD160"/>
    <mergeCell ref="TFE160:TFJ160"/>
    <mergeCell ref="TCQ160:TCV160"/>
    <mergeCell ref="TCW160:TDB160"/>
    <mergeCell ref="TDC160:TDH160"/>
    <mergeCell ref="TDI160:TDN160"/>
    <mergeCell ref="TDO160:TDT160"/>
    <mergeCell ref="TDU160:TDZ160"/>
    <mergeCell ref="TBG160:TBL160"/>
    <mergeCell ref="TBM160:TBR160"/>
    <mergeCell ref="TBS160:TBX160"/>
    <mergeCell ref="TBY160:TCD160"/>
    <mergeCell ref="TCE160:TCJ160"/>
    <mergeCell ref="TCK160:TCP160"/>
    <mergeCell ref="SZW160:TAB160"/>
    <mergeCell ref="TAC160:TAH160"/>
    <mergeCell ref="TAI160:TAN160"/>
    <mergeCell ref="TAO160:TAT160"/>
    <mergeCell ref="TAU160:TAZ160"/>
    <mergeCell ref="TBA160:TBF160"/>
    <mergeCell ref="SYM160:SYR160"/>
    <mergeCell ref="SYS160:SYX160"/>
    <mergeCell ref="SYY160:SZD160"/>
    <mergeCell ref="SZE160:SZJ160"/>
    <mergeCell ref="SZK160:SZP160"/>
    <mergeCell ref="SZQ160:SZV160"/>
    <mergeCell ref="SXC160:SXH160"/>
    <mergeCell ref="SXI160:SXN160"/>
    <mergeCell ref="SXO160:SXT160"/>
    <mergeCell ref="SXU160:SXZ160"/>
    <mergeCell ref="SYA160:SYF160"/>
    <mergeCell ref="SYG160:SYL160"/>
    <mergeCell ref="SVS160:SVX160"/>
    <mergeCell ref="SVY160:SWD160"/>
    <mergeCell ref="SWE160:SWJ160"/>
    <mergeCell ref="SWK160:SWP160"/>
    <mergeCell ref="SWQ160:SWV160"/>
    <mergeCell ref="SWW160:SXB160"/>
    <mergeCell ref="SUI160:SUN160"/>
    <mergeCell ref="SUO160:SUT160"/>
    <mergeCell ref="SUU160:SUZ160"/>
    <mergeCell ref="SVA160:SVF160"/>
    <mergeCell ref="SVG160:SVL160"/>
    <mergeCell ref="SVM160:SVR160"/>
    <mergeCell ref="SSY160:STD160"/>
    <mergeCell ref="STE160:STJ160"/>
    <mergeCell ref="STK160:STP160"/>
    <mergeCell ref="STQ160:STV160"/>
    <mergeCell ref="STW160:SUB160"/>
    <mergeCell ref="SUC160:SUH160"/>
    <mergeCell ref="SRO160:SRT160"/>
    <mergeCell ref="SRU160:SRZ160"/>
    <mergeCell ref="SSA160:SSF160"/>
    <mergeCell ref="SSG160:SSL160"/>
    <mergeCell ref="SSM160:SSR160"/>
    <mergeCell ref="SSS160:SSX160"/>
    <mergeCell ref="SQE160:SQJ160"/>
    <mergeCell ref="SQK160:SQP160"/>
    <mergeCell ref="SQQ160:SQV160"/>
    <mergeCell ref="SQW160:SRB160"/>
    <mergeCell ref="SRC160:SRH160"/>
    <mergeCell ref="SRI160:SRN160"/>
    <mergeCell ref="SOU160:SOZ160"/>
    <mergeCell ref="SPA160:SPF160"/>
    <mergeCell ref="SPG160:SPL160"/>
    <mergeCell ref="SPM160:SPR160"/>
    <mergeCell ref="SPS160:SPX160"/>
    <mergeCell ref="SPY160:SQD160"/>
    <mergeCell ref="SNK160:SNP160"/>
    <mergeCell ref="SNQ160:SNV160"/>
    <mergeCell ref="SNW160:SOB160"/>
    <mergeCell ref="SOC160:SOH160"/>
    <mergeCell ref="SOI160:SON160"/>
    <mergeCell ref="SOO160:SOT160"/>
    <mergeCell ref="SMA160:SMF160"/>
    <mergeCell ref="SMG160:SML160"/>
    <mergeCell ref="SMM160:SMR160"/>
    <mergeCell ref="SMS160:SMX160"/>
    <mergeCell ref="SMY160:SND160"/>
    <mergeCell ref="SNE160:SNJ160"/>
    <mergeCell ref="SKQ160:SKV160"/>
    <mergeCell ref="SKW160:SLB160"/>
    <mergeCell ref="SLC160:SLH160"/>
    <mergeCell ref="SLI160:SLN160"/>
    <mergeCell ref="SLO160:SLT160"/>
    <mergeCell ref="SLU160:SLZ160"/>
    <mergeCell ref="SJG160:SJL160"/>
    <mergeCell ref="SJM160:SJR160"/>
    <mergeCell ref="SJS160:SJX160"/>
    <mergeCell ref="SJY160:SKD160"/>
    <mergeCell ref="SKE160:SKJ160"/>
    <mergeCell ref="SKK160:SKP160"/>
    <mergeCell ref="SHW160:SIB160"/>
    <mergeCell ref="SIC160:SIH160"/>
    <mergeCell ref="SII160:SIN160"/>
    <mergeCell ref="SIO160:SIT160"/>
    <mergeCell ref="SIU160:SIZ160"/>
    <mergeCell ref="SJA160:SJF160"/>
    <mergeCell ref="SGM160:SGR160"/>
    <mergeCell ref="SGS160:SGX160"/>
    <mergeCell ref="SGY160:SHD160"/>
    <mergeCell ref="SHE160:SHJ160"/>
    <mergeCell ref="SHK160:SHP160"/>
    <mergeCell ref="SHQ160:SHV160"/>
    <mergeCell ref="SFC160:SFH160"/>
    <mergeCell ref="SFI160:SFN160"/>
    <mergeCell ref="SFO160:SFT160"/>
    <mergeCell ref="SFU160:SFZ160"/>
    <mergeCell ref="SGA160:SGF160"/>
    <mergeCell ref="SGG160:SGL160"/>
    <mergeCell ref="SDS160:SDX160"/>
    <mergeCell ref="SDY160:SED160"/>
    <mergeCell ref="SEE160:SEJ160"/>
    <mergeCell ref="SEK160:SEP160"/>
    <mergeCell ref="SEQ160:SEV160"/>
    <mergeCell ref="SEW160:SFB160"/>
    <mergeCell ref="SCI160:SCN160"/>
    <mergeCell ref="SCO160:SCT160"/>
    <mergeCell ref="SCU160:SCZ160"/>
    <mergeCell ref="SDA160:SDF160"/>
    <mergeCell ref="SDG160:SDL160"/>
    <mergeCell ref="SDM160:SDR160"/>
    <mergeCell ref="SAY160:SBD160"/>
    <mergeCell ref="SBE160:SBJ160"/>
    <mergeCell ref="SBK160:SBP160"/>
    <mergeCell ref="SBQ160:SBV160"/>
    <mergeCell ref="SBW160:SCB160"/>
    <mergeCell ref="SCC160:SCH160"/>
    <mergeCell ref="RZO160:RZT160"/>
    <mergeCell ref="RZU160:RZZ160"/>
    <mergeCell ref="SAA160:SAF160"/>
    <mergeCell ref="SAG160:SAL160"/>
    <mergeCell ref="SAM160:SAR160"/>
    <mergeCell ref="SAS160:SAX160"/>
    <mergeCell ref="RYE160:RYJ160"/>
    <mergeCell ref="RYK160:RYP160"/>
    <mergeCell ref="RYQ160:RYV160"/>
    <mergeCell ref="RYW160:RZB160"/>
    <mergeCell ref="RZC160:RZH160"/>
    <mergeCell ref="RZI160:RZN160"/>
    <mergeCell ref="RWU160:RWZ160"/>
    <mergeCell ref="RXA160:RXF160"/>
    <mergeCell ref="RXG160:RXL160"/>
    <mergeCell ref="RXM160:RXR160"/>
    <mergeCell ref="RXS160:RXX160"/>
    <mergeCell ref="RXY160:RYD160"/>
    <mergeCell ref="RVK160:RVP160"/>
    <mergeCell ref="RVQ160:RVV160"/>
    <mergeCell ref="RVW160:RWB160"/>
    <mergeCell ref="RWC160:RWH160"/>
    <mergeCell ref="RWI160:RWN160"/>
    <mergeCell ref="RWO160:RWT160"/>
    <mergeCell ref="RUA160:RUF160"/>
    <mergeCell ref="RUG160:RUL160"/>
    <mergeCell ref="RUM160:RUR160"/>
    <mergeCell ref="RUS160:RUX160"/>
    <mergeCell ref="RUY160:RVD160"/>
    <mergeCell ref="RVE160:RVJ160"/>
    <mergeCell ref="RSQ160:RSV160"/>
    <mergeCell ref="RSW160:RTB160"/>
    <mergeCell ref="RTC160:RTH160"/>
    <mergeCell ref="RTI160:RTN160"/>
    <mergeCell ref="RTO160:RTT160"/>
    <mergeCell ref="RTU160:RTZ160"/>
    <mergeCell ref="RRG160:RRL160"/>
    <mergeCell ref="RRM160:RRR160"/>
    <mergeCell ref="RRS160:RRX160"/>
    <mergeCell ref="RRY160:RSD160"/>
    <mergeCell ref="RSE160:RSJ160"/>
    <mergeCell ref="RSK160:RSP160"/>
    <mergeCell ref="RPW160:RQB160"/>
    <mergeCell ref="RQC160:RQH160"/>
    <mergeCell ref="RQI160:RQN160"/>
    <mergeCell ref="RQO160:RQT160"/>
    <mergeCell ref="RQU160:RQZ160"/>
    <mergeCell ref="RRA160:RRF160"/>
    <mergeCell ref="ROM160:ROR160"/>
    <mergeCell ref="ROS160:ROX160"/>
    <mergeCell ref="ROY160:RPD160"/>
    <mergeCell ref="RPE160:RPJ160"/>
    <mergeCell ref="RPK160:RPP160"/>
    <mergeCell ref="RPQ160:RPV160"/>
    <mergeCell ref="RNC160:RNH160"/>
    <mergeCell ref="RNI160:RNN160"/>
    <mergeCell ref="RNO160:RNT160"/>
    <mergeCell ref="RNU160:RNZ160"/>
    <mergeCell ref="ROA160:ROF160"/>
    <mergeCell ref="ROG160:ROL160"/>
    <mergeCell ref="RLS160:RLX160"/>
    <mergeCell ref="RLY160:RMD160"/>
    <mergeCell ref="RME160:RMJ160"/>
    <mergeCell ref="RMK160:RMP160"/>
    <mergeCell ref="RMQ160:RMV160"/>
    <mergeCell ref="RMW160:RNB160"/>
    <mergeCell ref="RKI160:RKN160"/>
    <mergeCell ref="RKO160:RKT160"/>
    <mergeCell ref="RKU160:RKZ160"/>
    <mergeCell ref="RLA160:RLF160"/>
    <mergeCell ref="RLG160:RLL160"/>
    <mergeCell ref="RLM160:RLR160"/>
    <mergeCell ref="RIY160:RJD160"/>
    <mergeCell ref="RJE160:RJJ160"/>
    <mergeCell ref="RJK160:RJP160"/>
    <mergeCell ref="RJQ160:RJV160"/>
    <mergeCell ref="RJW160:RKB160"/>
    <mergeCell ref="RKC160:RKH160"/>
    <mergeCell ref="RHO160:RHT160"/>
    <mergeCell ref="RHU160:RHZ160"/>
    <mergeCell ref="RIA160:RIF160"/>
    <mergeCell ref="RIG160:RIL160"/>
    <mergeCell ref="RIM160:RIR160"/>
    <mergeCell ref="RIS160:RIX160"/>
    <mergeCell ref="RGE160:RGJ160"/>
    <mergeCell ref="RGK160:RGP160"/>
    <mergeCell ref="RGQ160:RGV160"/>
    <mergeCell ref="RGW160:RHB160"/>
    <mergeCell ref="RHC160:RHH160"/>
    <mergeCell ref="RHI160:RHN160"/>
    <mergeCell ref="REU160:REZ160"/>
    <mergeCell ref="RFA160:RFF160"/>
    <mergeCell ref="RFG160:RFL160"/>
    <mergeCell ref="RFM160:RFR160"/>
    <mergeCell ref="RFS160:RFX160"/>
    <mergeCell ref="RFY160:RGD160"/>
    <mergeCell ref="RDK160:RDP160"/>
    <mergeCell ref="RDQ160:RDV160"/>
    <mergeCell ref="RDW160:REB160"/>
    <mergeCell ref="REC160:REH160"/>
    <mergeCell ref="REI160:REN160"/>
    <mergeCell ref="REO160:RET160"/>
    <mergeCell ref="RCA160:RCF160"/>
    <mergeCell ref="RCG160:RCL160"/>
    <mergeCell ref="RCM160:RCR160"/>
    <mergeCell ref="RCS160:RCX160"/>
    <mergeCell ref="RCY160:RDD160"/>
    <mergeCell ref="RDE160:RDJ160"/>
    <mergeCell ref="RAQ160:RAV160"/>
    <mergeCell ref="RAW160:RBB160"/>
    <mergeCell ref="RBC160:RBH160"/>
    <mergeCell ref="RBI160:RBN160"/>
    <mergeCell ref="RBO160:RBT160"/>
    <mergeCell ref="RBU160:RBZ160"/>
    <mergeCell ref="QZG160:QZL160"/>
    <mergeCell ref="QZM160:QZR160"/>
    <mergeCell ref="QZS160:QZX160"/>
    <mergeCell ref="QZY160:RAD160"/>
    <mergeCell ref="RAE160:RAJ160"/>
    <mergeCell ref="RAK160:RAP160"/>
    <mergeCell ref="QXW160:QYB160"/>
    <mergeCell ref="QYC160:QYH160"/>
    <mergeCell ref="QYI160:QYN160"/>
    <mergeCell ref="QYO160:QYT160"/>
    <mergeCell ref="QYU160:QYZ160"/>
    <mergeCell ref="QZA160:QZF160"/>
    <mergeCell ref="QWM160:QWR160"/>
    <mergeCell ref="QWS160:QWX160"/>
    <mergeCell ref="QWY160:QXD160"/>
    <mergeCell ref="QXE160:QXJ160"/>
    <mergeCell ref="QXK160:QXP160"/>
    <mergeCell ref="QXQ160:QXV160"/>
    <mergeCell ref="QVC160:QVH160"/>
    <mergeCell ref="QVI160:QVN160"/>
    <mergeCell ref="QVO160:QVT160"/>
    <mergeCell ref="QVU160:QVZ160"/>
    <mergeCell ref="QWA160:QWF160"/>
    <mergeCell ref="QWG160:QWL160"/>
    <mergeCell ref="QTS160:QTX160"/>
    <mergeCell ref="QTY160:QUD160"/>
    <mergeCell ref="QUE160:QUJ160"/>
    <mergeCell ref="QUK160:QUP160"/>
    <mergeCell ref="QUQ160:QUV160"/>
    <mergeCell ref="QUW160:QVB160"/>
    <mergeCell ref="QSI160:QSN160"/>
    <mergeCell ref="QSO160:QST160"/>
    <mergeCell ref="QSU160:QSZ160"/>
    <mergeCell ref="QTA160:QTF160"/>
    <mergeCell ref="QTG160:QTL160"/>
    <mergeCell ref="QTM160:QTR160"/>
    <mergeCell ref="QQY160:QRD160"/>
    <mergeCell ref="QRE160:QRJ160"/>
    <mergeCell ref="QRK160:QRP160"/>
    <mergeCell ref="QRQ160:QRV160"/>
    <mergeCell ref="QRW160:QSB160"/>
    <mergeCell ref="QSC160:QSH160"/>
    <mergeCell ref="QPO160:QPT160"/>
    <mergeCell ref="QPU160:QPZ160"/>
    <mergeCell ref="QQA160:QQF160"/>
    <mergeCell ref="QQG160:QQL160"/>
    <mergeCell ref="QQM160:QQR160"/>
    <mergeCell ref="QQS160:QQX160"/>
    <mergeCell ref="QOE160:QOJ160"/>
    <mergeCell ref="QOK160:QOP160"/>
    <mergeCell ref="QOQ160:QOV160"/>
    <mergeCell ref="QOW160:QPB160"/>
    <mergeCell ref="QPC160:QPH160"/>
    <mergeCell ref="QPI160:QPN160"/>
    <mergeCell ref="QMU160:QMZ160"/>
    <mergeCell ref="QNA160:QNF160"/>
    <mergeCell ref="QNG160:QNL160"/>
    <mergeCell ref="QNM160:QNR160"/>
    <mergeCell ref="QNS160:QNX160"/>
    <mergeCell ref="QNY160:QOD160"/>
    <mergeCell ref="QLK160:QLP160"/>
    <mergeCell ref="QLQ160:QLV160"/>
    <mergeCell ref="QLW160:QMB160"/>
    <mergeCell ref="QMC160:QMH160"/>
    <mergeCell ref="QMI160:QMN160"/>
    <mergeCell ref="QMO160:QMT160"/>
    <mergeCell ref="QKA160:QKF160"/>
    <mergeCell ref="QKG160:QKL160"/>
    <mergeCell ref="QKM160:QKR160"/>
    <mergeCell ref="QKS160:QKX160"/>
    <mergeCell ref="QKY160:QLD160"/>
    <mergeCell ref="QLE160:QLJ160"/>
    <mergeCell ref="QIQ160:QIV160"/>
    <mergeCell ref="QIW160:QJB160"/>
    <mergeCell ref="QJC160:QJH160"/>
    <mergeCell ref="QJI160:QJN160"/>
    <mergeCell ref="QJO160:QJT160"/>
    <mergeCell ref="QJU160:QJZ160"/>
    <mergeCell ref="QHG160:QHL160"/>
    <mergeCell ref="QHM160:QHR160"/>
    <mergeCell ref="QHS160:QHX160"/>
    <mergeCell ref="QHY160:QID160"/>
    <mergeCell ref="QIE160:QIJ160"/>
    <mergeCell ref="QIK160:QIP160"/>
    <mergeCell ref="QFW160:QGB160"/>
    <mergeCell ref="QGC160:QGH160"/>
    <mergeCell ref="QGI160:QGN160"/>
    <mergeCell ref="QGO160:QGT160"/>
    <mergeCell ref="QGU160:QGZ160"/>
    <mergeCell ref="QHA160:QHF160"/>
    <mergeCell ref="QEM160:QER160"/>
    <mergeCell ref="QES160:QEX160"/>
    <mergeCell ref="QEY160:QFD160"/>
    <mergeCell ref="QFE160:QFJ160"/>
    <mergeCell ref="QFK160:QFP160"/>
    <mergeCell ref="QFQ160:QFV160"/>
    <mergeCell ref="QDC160:QDH160"/>
    <mergeCell ref="QDI160:QDN160"/>
    <mergeCell ref="QDO160:QDT160"/>
    <mergeCell ref="QDU160:QDZ160"/>
    <mergeCell ref="QEA160:QEF160"/>
    <mergeCell ref="QEG160:QEL160"/>
    <mergeCell ref="QBS160:QBX160"/>
    <mergeCell ref="QBY160:QCD160"/>
    <mergeCell ref="QCE160:QCJ160"/>
    <mergeCell ref="QCK160:QCP160"/>
    <mergeCell ref="QCQ160:QCV160"/>
    <mergeCell ref="QCW160:QDB160"/>
    <mergeCell ref="QAI160:QAN160"/>
    <mergeCell ref="QAO160:QAT160"/>
    <mergeCell ref="QAU160:QAZ160"/>
    <mergeCell ref="QBA160:QBF160"/>
    <mergeCell ref="QBG160:QBL160"/>
    <mergeCell ref="QBM160:QBR160"/>
    <mergeCell ref="PYY160:PZD160"/>
    <mergeCell ref="PZE160:PZJ160"/>
    <mergeCell ref="PZK160:PZP160"/>
    <mergeCell ref="PZQ160:PZV160"/>
    <mergeCell ref="PZW160:QAB160"/>
    <mergeCell ref="QAC160:QAH160"/>
    <mergeCell ref="PXO160:PXT160"/>
    <mergeCell ref="PXU160:PXZ160"/>
    <mergeCell ref="PYA160:PYF160"/>
    <mergeCell ref="PYG160:PYL160"/>
    <mergeCell ref="PYM160:PYR160"/>
    <mergeCell ref="PYS160:PYX160"/>
    <mergeCell ref="PWE160:PWJ160"/>
    <mergeCell ref="PWK160:PWP160"/>
    <mergeCell ref="PWQ160:PWV160"/>
    <mergeCell ref="PWW160:PXB160"/>
    <mergeCell ref="PXC160:PXH160"/>
    <mergeCell ref="PXI160:PXN160"/>
    <mergeCell ref="PUU160:PUZ160"/>
    <mergeCell ref="PVA160:PVF160"/>
    <mergeCell ref="PVG160:PVL160"/>
    <mergeCell ref="PVM160:PVR160"/>
    <mergeCell ref="PVS160:PVX160"/>
    <mergeCell ref="PVY160:PWD160"/>
    <mergeCell ref="PTK160:PTP160"/>
    <mergeCell ref="PTQ160:PTV160"/>
    <mergeCell ref="PTW160:PUB160"/>
    <mergeCell ref="PUC160:PUH160"/>
    <mergeCell ref="PUI160:PUN160"/>
    <mergeCell ref="PUO160:PUT160"/>
    <mergeCell ref="PSA160:PSF160"/>
    <mergeCell ref="PSG160:PSL160"/>
    <mergeCell ref="PSM160:PSR160"/>
    <mergeCell ref="PSS160:PSX160"/>
    <mergeCell ref="PSY160:PTD160"/>
    <mergeCell ref="PTE160:PTJ160"/>
    <mergeCell ref="PQQ160:PQV160"/>
    <mergeCell ref="PQW160:PRB160"/>
    <mergeCell ref="PRC160:PRH160"/>
    <mergeCell ref="PRI160:PRN160"/>
    <mergeCell ref="PRO160:PRT160"/>
    <mergeCell ref="PRU160:PRZ160"/>
    <mergeCell ref="PPG160:PPL160"/>
    <mergeCell ref="PPM160:PPR160"/>
    <mergeCell ref="PPS160:PPX160"/>
    <mergeCell ref="PPY160:PQD160"/>
    <mergeCell ref="PQE160:PQJ160"/>
    <mergeCell ref="PQK160:PQP160"/>
    <mergeCell ref="PNW160:POB160"/>
    <mergeCell ref="POC160:POH160"/>
    <mergeCell ref="POI160:PON160"/>
    <mergeCell ref="POO160:POT160"/>
    <mergeCell ref="POU160:POZ160"/>
    <mergeCell ref="PPA160:PPF160"/>
    <mergeCell ref="PMM160:PMR160"/>
    <mergeCell ref="PMS160:PMX160"/>
    <mergeCell ref="PMY160:PND160"/>
    <mergeCell ref="PNE160:PNJ160"/>
    <mergeCell ref="PNK160:PNP160"/>
    <mergeCell ref="PNQ160:PNV160"/>
    <mergeCell ref="PLC160:PLH160"/>
    <mergeCell ref="PLI160:PLN160"/>
    <mergeCell ref="PLO160:PLT160"/>
    <mergeCell ref="PLU160:PLZ160"/>
    <mergeCell ref="PMA160:PMF160"/>
    <mergeCell ref="PMG160:PML160"/>
    <mergeCell ref="PJS160:PJX160"/>
    <mergeCell ref="PJY160:PKD160"/>
    <mergeCell ref="PKE160:PKJ160"/>
    <mergeCell ref="PKK160:PKP160"/>
    <mergeCell ref="PKQ160:PKV160"/>
    <mergeCell ref="PKW160:PLB160"/>
    <mergeCell ref="PII160:PIN160"/>
    <mergeCell ref="PIO160:PIT160"/>
    <mergeCell ref="PIU160:PIZ160"/>
    <mergeCell ref="PJA160:PJF160"/>
    <mergeCell ref="PJG160:PJL160"/>
    <mergeCell ref="PJM160:PJR160"/>
    <mergeCell ref="PGY160:PHD160"/>
    <mergeCell ref="PHE160:PHJ160"/>
    <mergeCell ref="PHK160:PHP160"/>
    <mergeCell ref="PHQ160:PHV160"/>
    <mergeCell ref="PHW160:PIB160"/>
    <mergeCell ref="PIC160:PIH160"/>
    <mergeCell ref="PFO160:PFT160"/>
    <mergeCell ref="PFU160:PFZ160"/>
    <mergeCell ref="PGA160:PGF160"/>
    <mergeCell ref="PGG160:PGL160"/>
    <mergeCell ref="PGM160:PGR160"/>
    <mergeCell ref="PGS160:PGX160"/>
    <mergeCell ref="PEE160:PEJ160"/>
    <mergeCell ref="PEK160:PEP160"/>
    <mergeCell ref="PEQ160:PEV160"/>
    <mergeCell ref="PEW160:PFB160"/>
    <mergeCell ref="PFC160:PFH160"/>
    <mergeCell ref="PFI160:PFN160"/>
    <mergeCell ref="PCU160:PCZ160"/>
    <mergeCell ref="PDA160:PDF160"/>
    <mergeCell ref="PDG160:PDL160"/>
    <mergeCell ref="PDM160:PDR160"/>
    <mergeCell ref="PDS160:PDX160"/>
    <mergeCell ref="PDY160:PED160"/>
    <mergeCell ref="PBK160:PBP160"/>
    <mergeCell ref="PBQ160:PBV160"/>
    <mergeCell ref="PBW160:PCB160"/>
    <mergeCell ref="PCC160:PCH160"/>
    <mergeCell ref="PCI160:PCN160"/>
    <mergeCell ref="PCO160:PCT160"/>
    <mergeCell ref="PAA160:PAF160"/>
    <mergeCell ref="PAG160:PAL160"/>
    <mergeCell ref="PAM160:PAR160"/>
    <mergeCell ref="PAS160:PAX160"/>
    <mergeCell ref="PAY160:PBD160"/>
    <mergeCell ref="PBE160:PBJ160"/>
    <mergeCell ref="OYQ160:OYV160"/>
    <mergeCell ref="OYW160:OZB160"/>
    <mergeCell ref="OZC160:OZH160"/>
    <mergeCell ref="OZI160:OZN160"/>
    <mergeCell ref="OZO160:OZT160"/>
    <mergeCell ref="OZU160:OZZ160"/>
    <mergeCell ref="OXG160:OXL160"/>
    <mergeCell ref="OXM160:OXR160"/>
    <mergeCell ref="OXS160:OXX160"/>
    <mergeCell ref="OXY160:OYD160"/>
    <mergeCell ref="OYE160:OYJ160"/>
    <mergeCell ref="OYK160:OYP160"/>
    <mergeCell ref="OVW160:OWB160"/>
    <mergeCell ref="OWC160:OWH160"/>
    <mergeCell ref="OWI160:OWN160"/>
    <mergeCell ref="OWO160:OWT160"/>
    <mergeCell ref="OWU160:OWZ160"/>
    <mergeCell ref="OXA160:OXF160"/>
    <mergeCell ref="OUM160:OUR160"/>
    <mergeCell ref="OUS160:OUX160"/>
    <mergeCell ref="OUY160:OVD160"/>
    <mergeCell ref="OVE160:OVJ160"/>
    <mergeCell ref="OVK160:OVP160"/>
    <mergeCell ref="OVQ160:OVV160"/>
    <mergeCell ref="OTC160:OTH160"/>
    <mergeCell ref="OTI160:OTN160"/>
    <mergeCell ref="OTO160:OTT160"/>
    <mergeCell ref="OTU160:OTZ160"/>
    <mergeCell ref="OUA160:OUF160"/>
    <mergeCell ref="OUG160:OUL160"/>
    <mergeCell ref="ORS160:ORX160"/>
    <mergeCell ref="ORY160:OSD160"/>
    <mergeCell ref="OSE160:OSJ160"/>
    <mergeCell ref="OSK160:OSP160"/>
    <mergeCell ref="OSQ160:OSV160"/>
    <mergeCell ref="OSW160:OTB160"/>
    <mergeCell ref="OQI160:OQN160"/>
    <mergeCell ref="OQO160:OQT160"/>
    <mergeCell ref="OQU160:OQZ160"/>
    <mergeCell ref="ORA160:ORF160"/>
    <mergeCell ref="ORG160:ORL160"/>
    <mergeCell ref="ORM160:ORR160"/>
    <mergeCell ref="OOY160:OPD160"/>
    <mergeCell ref="OPE160:OPJ160"/>
    <mergeCell ref="OPK160:OPP160"/>
    <mergeCell ref="OPQ160:OPV160"/>
    <mergeCell ref="OPW160:OQB160"/>
    <mergeCell ref="OQC160:OQH160"/>
    <mergeCell ref="ONO160:ONT160"/>
    <mergeCell ref="ONU160:ONZ160"/>
    <mergeCell ref="OOA160:OOF160"/>
    <mergeCell ref="OOG160:OOL160"/>
    <mergeCell ref="OOM160:OOR160"/>
    <mergeCell ref="OOS160:OOX160"/>
    <mergeCell ref="OME160:OMJ160"/>
    <mergeCell ref="OMK160:OMP160"/>
    <mergeCell ref="OMQ160:OMV160"/>
    <mergeCell ref="OMW160:ONB160"/>
    <mergeCell ref="ONC160:ONH160"/>
    <mergeCell ref="ONI160:ONN160"/>
    <mergeCell ref="OKU160:OKZ160"/>
    <mergeCell ref="OLA160:OLF160"/>
    <mergeCell ref="OLG160:OLL160"/>
    <mergeCell ref="OLM160:OLR160"/>
    <mergeCell ref="OLS160:OLX160"/>
    <mergeCell ref="OLY160:OMD160"/>
    <mergeCell ref="OJK160:OJP160"/>
    <mergeCell ref="OJQ160:OJV160"/>
    <mergeCell ref="OJW160:OKB160"/>
    <mergeCell ref="OKC160:OKH160"/>
    <mergeCell ref="OKI160:OKN160"/>
    <mergeCell ref="OKO160:OKT160"/>
    <mergeCell ref="OIA160:OIF160"/>
    <mergeCell ref="OIG160:OIL160"/>
    <mergeCell ref="OIM160:OIR160"/>
    <mergeCell ref="OIS160:OIX160"/>
    <mergeCell ref="OIY160:OJD160"/>
    <mergeCell ref="OJE160:OJJ160"/>
    <mergeCell ref="OGQ160:OGV160"/>
    <mergeCell ref="OGW160:OHB160"/>
    <mergeCell ref="OHC160:OHH160"/>
    <mergeCell ref="OHI160:OHN160"/>
    <mergeCell ref="OHO160:OHT160"/>
    <mergeCell ref="OHU160:OHZ160"/>
    <mergeCell ref="OFG160:OFL160"/>
    <mergeCell ref="OFM160:OFR160"/>
    <mergeCell ref="OFS160:OFX160"/>
    <mergeCell ref="OFY160:OGD160"/>
    <mergeCell ref="OGE160:OGJ160"/>
    <mergeCell ref="OGK160:OGP160"/>
    <mergeCell ref="ODW160:OEB160"/>
    <mergeCell ref="OEC160:OEH160"/>
    <mergeCell ref="OEI160:OEN160"/>
    <mergeCell ref="OEO160:OET160"/>
    <mergeCell ref="OEU160:OEZ160"/>
    <mergeCell ref="OFA160:OFF160"/>
    <mergeCell ref="OCM160:OCR160"/>
    <mergeCell ref="OCS160:OCX160"/>
    <mergeCell ref="OCY160:ODD160"/>
    <mergeCell ref="ODE160:ODJ160"/>
    <mergeCell ref="ODK160:ODP160"/>
    <mergeCell ref="ODQ160:ODV160"/>
    <mergeCell ref="OBC160:OBH160"/>
    <mergeCell ref="OBI160:OBN160"/>
    <mergeCell ref="OBO160:OBT160"/>
    <mergeCell ref="OBU160:OBZ160"/>
    <mergeCell ref="OCA160:OCF160"/>
    <mergeCell ref="OCG160:OCL160"/>
    <mergeCell ref="NZS160:NZX160"/>
    <mergeCell ref="NZY160:OAD160"/>
    <mergeCell ref="OAE160:OAJ160"/>
    <mergeCell ref="OAK160:OAP160"/>
    <mergeCell ref="OAQ160:OAV160"/>
    <mergeCell ref="OAW160:OBB160"/>
    <mergeCell ref="NYI160:NYN160"/>
    <mergeCell ref="NYO160:NYT160"/>
    <mergeCell ref="NYU160:NYZ160"/>
    <mergeCell ref="NZA160:NZF160"/>
    <mergeCell ref="NZG160:NZL160"/>
    <mergeCell ref="NZM160:NZR160"/>
    <mergeCell ref="NWY160:NXD160"/>
    <mergeCell ref="NXE160:NXJ160"/>
    <mergeCell ref="NXK160:NXP160"/>
    <mergeCell ref="NXQ160:NXV160"/>
    <mergeCell ref="NXW160:NYB160"/>
    <mergeCell ref="NYC160:NYH160"/>
    <mergeCell ref="NVO160:NVT160"/>
    <mergeCell ref="NVU160:NVZ160"/>
    <mergeCell ref="NWA160:NWF160"/>
    <mergeCell ref="NWG160:NWL160"/>
    <mergeCell ref="NWM160:NWR160"/>
    <mergeCell ref="NWS160:NWX160"/>
    <mergeCell ref="NUE160:NUJ160"/>
    <mergeCell ref="NUK160:NUP160"/>
    <mergeCell ref="NUQ160:NUV160"/>
    <mergeCell ref="NUW160:NVB160"/>
    <mergeCell ref="NVC160:NVH160"/>
    <mergeCell ref="NVI160:NVN160"/>
    <mergeCell ref="NSU160:NSZ160"/>
    <mergeCell ref="NTA160:NTF160"/>
    <mergeCell ref="NTG160:NTL160"/>
    <mergeCell ref="NTM160:NTR160"/>
    <mergeCell ref="NTS160:NTX160"/>
    <mergeCell ref="NTY160:NUD160"/>
    <mergeCell ref="NRK160:NRP160"/>
    <mergeCell ref="NRQ160:NRV160"/>
    <mergeCell ref="NRW160:NSB160"/>
    <mergeCell ref="NSC160:NSH160"/>
    <mergeCell ref="NSI160:NSN160"/>
    <mergeCell ref="NSO160:NST160"/>
    <mergeCell ref="NQA160:NQF160"/>
    <mergeCell ref="NQG160:NQL160"/>
    <mergeCell ref="NQM160:NQR160"/>
    <mergeCell ref="NQS160:NQX160"/>
    <mergeCell ref="NQY160:NRD160"/>
    <mergeCell ref="NRE160:NRJ160"/>
    <mergeCell ref="NOQ160:NOV160"/>
    <mergeCell ref="NOW160:NPB160"/>
    <mergeCell ref="NPC160:NPH160"/>
    <mergeCell ref="NPI160:NPN160"/>
    <mergeCell ref="NPO160:NPT160"/>
    <mergeCell ref="NPU160:NPZ160"/>
    <mergeCell ref="NNG160:NNL160"/>
    <mergeCell ref="NNM160:NNR160"/>
    <mergeCell ref="NNS160:NNX160"/>
    <mergeCell ref="NNY160:NOD160"/>
    <mergeCell ref="NOE160:NOJ160"/>
    <mergeCell ref="NOK160:NOP160"/>
    <mergeCell ref="NLW160:NMB160"/>
    <mergeCell ref="NMC160:NMH160"/>
    <mergeCell ref="NMI160:NMN160"/>
    <mergeCell ref="NMO160:NMT160"/>
    <mergeCell ref="NMU160:NMZ160"/>
    <mergeCell ref="NNA160:NNF160"/>
    <mergeCell ref="NKM160:NKR160"/>
    <mergeCell ref="NKS160:NKX160"/>
    <mergeCell ref="NKY160:NLD160"/>
    <mergeCell ref="NLE160:NLJ160"/>
    <mergeCell ref="NLK160:NLP160"/>
    <mergeCell ref="NLQ160:NLV160"/>
    <mergeCell ref="NJC160:NJH160"/>
    <mergeCell ref="NJI160:NJN160"/>
    <mergeCell ref="NJO160:NJT160"/>
    <mergeCell ref="NJU160:NJZ160"/>
    <mergeCell ref="NKA160:NKF160"/>
    <mergeCell ref="NKG160:NKL160"/>
    <mergeCell ref="NHS160:NHX160"/>
    <mergeCell ref="NHY160:NID160"/>
    <mergeCell ref="NIE160:NIJ160"/>
    <mergeCell ref="NIK160:NIP160"/>
    <mergeCell ref="NIQ160:NIV160"/>
    <mergeCell ref="NIW160:NJB160"/>
    <mergeCell ref="NGI160:NGN160"/>
    <mergeCell ref="NGO160:NGT160"/>
    <mergeCell ref="NGU160:NGZ160"/>
    <mergeCell ref="NHA160:NHF160"/>
    <mergeCell ref="NHG160:NHL160"/>
    <mergeCell ref="NHM160:NHR160"/>
    <mergeCell ref="NEY160:NFD160"/>
    <mergeCell ref="NFE160:NFJ160"/>
    <mergeCell ref="NFK160:NFP160"/>
    <mergeCell ref="NFQ160:NFV160"/>
    <mergeCell ref="NFW160:NGB160"/>
    <mergeCell ref="NGC160:NGH160"/>
    <mergeCell ref="NDO160:NDT160"/>
    <mergeCell ref="NDU160:NDZ160"/>
    <mergeCell ref="NEA160:NEF160"/>
    <mergeCell ref="NEG160:NEL160"/>
    <mergeCell ref="NEM160:NER160"/>
    <mergeCell ref="NES160:NEX160"/>
    <mergeCell ref="NCE160:NCJ160"/>
    <mergeCell ref="NCK160:NCP160"/>
    <mergeCell ref="NCQ160:NCV160"/>
    <mergeCell ref="NCW160:NDB160"/>
    <mergeCell ref="NDC160:NDH160"/>
    <mergeCell ref="NDI160:NDN160"/>
    <mergeCell ref="NAU160:NAZ160"/>
    <mergeCell ref="NBA160:NBF160"/>
    <mergeCell ref="NBG160:NBL160"/>
    <mergeCell ref="NBM160:NBR160"/>
    <mergeCell ref="NBS160:NBX160"/>
    <mergeCell ref="NBY160:NCD160"/>
    <mergeCell ref="MZK160:MZP160"/>
    <mergeCell ref="MZQ160:MZV160"/>
    <mergeCell ref="MZW160:NAB160"/>
    <mergeCell ref="NAC160:NAH160"/>
    <mergeCell ref="NAI160:NAN160"/>
    <mergeCell ref="NAO160:NAT160"/>
    <mergeCell ref="MYA160:MYF160"/>
    <mergeCell ref="MYG160:MYL160"/>
    <mergeCell ref="MYM160:MYR160"/>
    <mergeCell ref="MYS160:MYX160"/>
    <mergeCell ref="MYY160:MZD160"/>
    <mergeCell ref="MZE160:MZJ160"/>
    <mergeCell ref="MWQ160:MWV160"/>
    <mergeCell ref="MWW160:MXB160"/>
    <mergeCell ref="MXC160:MXH160"/>
    <mergeCell ref="MXI160:MXN160"/>
    <mergeCell ref="MXO160:MXT160"/>
    <mergeCell ref="MXU160:MXZ160"/>
    <mergeCell ref="MVG160:MVL160"/>
    <mergeCell ref="MVM160:MVR160"/>
    <mergeCell ref="MVS160:MVX160"/>
    <mergeCell ref="MVY160:MWD160"/>
    <mergeCell ref="MWE160:MWJ160"/>
    <mergeCell ref="MWK160:MWP160"/>
    <mergeCell ref="MTW160:MUB160"/>
    <mergeCell ref="MUC160:MUH160"/>
    <mergeCell ref="MUI160:MUN160"/>
    <mergeCell ref="MUO160:MUT160"/>
    <mergeCell ref="MUU160:MUZ160"/>
    <mergeCell ref="MVA160:MVF160"/>
    <mergeCell ref="MSM160:MSR160"/>
    <mergeCell ref="MSS160:MSX160"/>
    <mergeCell ref="MSY160:MTD160"/>
    <mergeCell ref="MTE160:MTJ160"/>
    <mergeCell ref="MTK160:MTP160"/>
    <mergeCell ref="MTQ160:MTV160"/>
    <mergeCell ref="MRC160:MRH160"/>
    <mergeCell ref="MRI160:MRN160"/>
    <mergeCell ref="MRO160:MRT160"/>
    <mergeCell ref="MRU160:MRZ160"/>
    <mergeCell ref="MSA160:MSF160"/>
    <mergeCell ref="MSG160:MSL160"/>
    <mergeCell ref="MPS160:MPX160"/>
    <mergeCell ref="MPY160:MQD160"/>
    <mergeCell ref="MQE160:MQJ160"/>
    <mergeCell ref="MQK160:MQP160"/>
    <mergeCell ref="MQQ160:MQV160"/>
    <mergeCell ref="MQW160:MRB160"/>
    <mergeCell ref="MOI160:MON160"/>
    <mergeCell ref="MOO160:MOT160"/>
    <mergeCell ref="MOU160:MOZ160"/>
    <mergeCell ref="MPA160:MPF160"/>
    <mergeCell ref="MPG160:MPL160"/>
    <mergeCell ref="MPM160:MPR160"/>
    <mergeCell ref="MMY160:MND160"/>
    <mergeCell ref="MNE160:MNJ160"/>
    <mergeCell ref="MNK160:MNP160"/>
    <mergeCell ref="MNQ160:MNV160"/>
    <mergeCell ref="MNW160:MOB160"/>
    <mergeCell ref="MOC160:MOH160"/>
    <mergeCell ref="MLO160:MLT160"/>
    <mergeCell ref="MLU160:MLZ160"/>
    <mergeCell ref="MMA160:MMF160"/>
    <mergeCell ref="MMG160:MML160"/>
    <mergeCell ref="MMM160:MMR160"/>
    <mergeCell ref="MMS160:MMX160"/>
    <mergeCell ref="MKE160:MKJ160"/>
    <mergeCell ref="MKK160:MKP160"/>
    <mergeCell ref="MKQ160:MKV160"/>
    <mergeCell ref="MKW160:MLB160"/>
    <mergeCell ref="MLC160:MLH160"/>
    <mergeCell ref="MLI160:MLN160"/>
    <mergeCell ref="MIU160:MIZ160"/>
    <mergeCell ref="MJA160:MJF160"/>
    <mergeCell ref="MJG160:MJL160"/>
    <mergeCell ref="MJM160:MJR160"/>
    <mergeCell ref="MJS160:MJX160"/>
    <mergeCell ref="MJY160:MKD160"/>
    <mergeCell ref="MHK160:MHP160"/>
    <mergeCell ref="MHQ160:MHV160"/>
    <mergeCell ref="MHW160:MIB160"/>
    <mergeCell ref="MIC160:MIH160"/>
    <mergeCell ref="MII160:MIN160"/>
    <mergeCell ref="MIO160:MIT160"/>
    <mergeCell ref="MGA160:MGF160"/>
    <mergeCell ref="MGG160:MGL160"/>
    <mergeCell ref="MGM160:MGR160"/>
    <mergeCell ref="MGS160:MGX160"/>
    <mergeCell ref="MGY160:MHD160"/>
    <mergeCell ref="MHE160:MHJ160"/>
    <mergeCell ref="MEQ160:MEV160"/>
    <mergeCell ref="MEW160:MFB160"/>
    <mergeCell ref="MFC160:MFH160"/>
    <mergeCell ref="MFI160:MFN160"/>
    <mergeCell ref="MFO160:MFT160"/>
    <mergeCell ref="MFU160:MFZ160"/>
    <mergeCell ref="MDG160:MDL160"/>
    <mergeCell ref="MDM160:MDR160"/>
    <mergeCell ref="MDS160:MDX160"/>
    <mergeCell ref="MDY160:MED160"/>
    <mergeCell ref="MEE160:MEJ160"/>
    <mergeCell ref="MEK160:MEP160"/>
    <mergeCell ref="MBW160:MCB160"/>
    <mergeCell ref="MCC160:MCH160"/>
    <mergeCell ref="MCI160:MCN160"/>
    <mergeCell ref="MCO160:MCT160"/>
    <mergeCell ref="MCU160:MCZ160"/>
    <mergeCell ref="MDA160:MDF160"/>
    <mergeCell ref="MAM160:MAR160"/>
    <mergeCell ref="MAS160:MAX160"/>
    <mergeCell ref="MAY160:MBD160"/>
    <mergeCell ref="MBE160:MBJ160"/>
    <mergeCell ref="MBK160:MBP160"/>
    <mergeCell ref="MBQ160:MBV160"/>
    <mergeCell ref="LZC160:LZH160"/>
    <mergeCell ref="LZI160:LZN160"/>
    <mergeCell ref="LZO160:LZT160"/>
    <mergeCell ref="LZU160:LZZ160"/>
    <mergeCell ref="MAA160:MAF160"/>
    <mergeCell ref="MAG160:MAL160"/>
    <mergeCell ref="LXS160:LXX160"/>
    <mergeCell ref="LXY160:LYD160"/>
    <mergeCell ref="LYE160:LYJ160"/>
    <mergeCell ref="LYK160:LYP160"/>
    <mergeCell ref="LYQ160:LYV160"/>
    <mergeCell ref="LYW160:LZB160"/>
    <mergeCell ref="LWI160:LWN160"/>
    <mergeCell ref="LWO160:LWT160"/>
    <mergeCell ref="LWU160:LWZ160"/>
    <mergeCell ref="LXA160:LXF160"/>
    <mergeCell ref="LXG160:LXL160"/>
    <mergeCell ref="LXM160:LXR160"/>
    <mergeCell ref="LUY160:LVD160"/>
    <mergeCell ref="LVE160:LVJ160"/>
    <mergeCell ref="LVK160:LVP160"/>
    <mergeCell ref="LVQ160:LVV160"/>
    <mergeCell ref="LVW160:LWB160"/>
    <mergeCell ref="LWC160:LWH160"/>
    <mergeCell ref="LTO160:LTT160"/>
    <mergeCell ref="LTU160:LTZ160"/>
    <mergeCell ref="LUA160:LUF160"/>
    <mergeCell ref="LUG160:LUL160"/>
    <mergeCell ref="LUM160:LUR160"/>
    <mergeCell ref="LUS160:LUX160"/>
    <mergeCell ref="LSE160:LSJ160"/>
    <mergeCell ref="LSK160:LSP160"/>
    <mergeCell ref="LSQ160:LSV160"/>
    <mergeCell ref="LSW160:LTB160"/>
    <mergeCell ref="LTC160:LTH160"/>
    <mergeCell ref="LTI160:LTN160"/>
    <mergeCell ref="LQU160:LQZ160"/>
    <mergeCell ref="LRA160:LRF160"/>
    <mergeCell ref="LRG160:LRL160"/>
    <mergeCell ref="LRM160:LRR160"/>
    <mergeCell ref="LRS160:LRX160"/>
    <mergeCell ref="LRY160:LSD160"/>
    <mergeCell ref="LPK160:LPP160"/>
    <mergeCell ref="LPQ160:LPV160"/>
    <mergeCell ref="LPW160:LQB160"/>
    <mergeCell ref="LQC160:LQH160"/>
    <mergeCell ref="LQI160:LQN160"/>
    <mergeCell ref="LQO160:LQT160"/>
    <mergeCell ref="LOA160:LOF160"/>
    <mergeCell ref="LOG160:LOL160"/>
    <mergeCell ref="LOM160:LOR160"/>
    <mergeCell ref="LOS160:LOX160"/>
    <mergeCell ref="LOY160:LPD160"/>
    <mergeCell ref="LPE160:LPJ160"/>
    <mergeCell ref="LMQ160:LMV160"/>
    <mergeCell ref="LMW160:LNB160"/>
    <mergeCell ref="LNC160:LNH160"/>
    <mergeCell ref="LNI160:LNN160"/>
    <mergeCell ref="LNO160:LNT160"/>
    <mergeCell ref="LNU160:LNZ160"/>
    <mergeCell ref="LLG160:LLL160"/>
    <mergeCell ref="LLM160:LLR160"/>
    <mergeCell ref="LLS160:LLX160"/>
    <mergeCell ref="LLY160:LMD160"/>
    <mergeCell ref="LME160:LMJ160"/>
    <mergeCell ref="LMK160:LMP160"/>
    <mergeCell ref="LJW160:LKB160"/>
    <mergeCell ref="LKC160:LKH160"/>
    <mergeCell ref="LKI160:LKN160"/>
    <mergeCell ref="LKO160:LKT160"/>
    <mergeCell ref="LKU160:LKZ160"/>
    <mergeCell ref="LLA160:LLF160"/>
    <mergeCell ref="LIM160:LIR160"/>
    <mergeCell ref="LIS160:LIX160"/>
    <mergeCell ref="LIY160:LJD160"/>
    <mergeCell ref="LJE160:LJJ160"/>
    <mergeCell ref="LJK160:LJP160"/>
    <mergeCell ref="LJQ160:LJV160"/>
    <mergeCell ref="LHC160:LHH160"/>
    <mergeCell ref="LHI160:LHN160"/>
    <mergeCell ref="LHO160:LHT160"/>
    <mergeCell ref="LHU160:LHZ160"/>
    <mergeCell ref="LIA160:LIF160"/>
    <mergeCell ref="LIG160:LIL160"/>
    <mergeCell ref="LFS160:LFX160"/>
    <mergeCell ref="LFY160:LGD160"/>
    <mergeCell ref="LGE160:LGJ160"/>
    <mergeCell ref="LGK160:LGP160"/>
    <mergeCell ref="LGQ160:LGV160"/>
    <mergeCell ref="LGW160:LHB160"/>
    <mergeCell ref="LEI160:LEN160"/>
    <mergeCell ref="LEO160:LET160"/>
    <mergeCell ref="LEU160:LEZ160"/>
    <mergeCell ref="LFA160:LFF160"/>
    <mergeCell ref="LFG160:LFL160"/>
    <mergeCell ref="LFM160:LFR160"/>
    <mergeCell ref="LCY160:LDD160"/>
    <mergeCell ref="LDE160:LDJ160"/>
    <mergeCell ref="LDK160:LDP160"/>
    <mergeCell ref="LDQ160:LDV160"/>
    <mergeCell ref="LDW160:LEB160"/>
    <mergeCell ref="LEC160:LEH160"/>
    <mergeCell ref="LBO160:LBT160"/>
    <mergeCell ref="LBU160:LBZ160"/>
    <mergeCell ref="LCA160:LCF160"/>
    <mergeCell ref="LCG160:LCL160"/>
    <mergeCell ref="LCM160:LCR160"/>
    <mergeCell ref="LCS160:LCX160"/>
    <mergeCell ref="LAE160:LAJ160"/>
    <mergeCell ref="LAK160:LAP160"/>
    <mergeCell ref="LAQ160:LAV160"/>
    <mergeCell ref="LAW160:LBB160"/>
    <mergeCell ref="LBC160:LBH160"/>
    <mergeCell ref="LBI160:LBN160"/>
    <mergeCell ref="KYU160:KYZ160"/>
    <mergeCell ref="KZA160:KZF160"/>
    <mergeCell ref="KZG160:KZL160"/>
    <mergeCell ref="KZM160:KZR160"/>
    <mergeCell ref="KZS160:KZX160"/>
    <mergeCell ref="KZY160:LAD160"/>
    <mergeCell ref="KXK160:KXP160"/>
    <mergeCell ref="KXQ160:KXV160"/>
    <mergeCell ref="KXW160:KYB160"/>
    <mergeCell ref="KYC160:KYH160"/>
    <mergeCell ref="KYI160:KYN160"/>
    <mergeCell ref="KYO160:KYT160"/>
    <mergeCell ref="KWA160:KWF160"/>
    <mergeCell ref="KWG160:KWL160"/>
    <mergeCell ref="KWM160:KWR160"/>
    <mergeCell ref="KWS160:KWX160"/>
    <mergeCell ref="KWY160:KXD160"/>
    <mergeCell ref="KXE160:KXJ160"/>
    <mergeCell ref="KUQ160:KUV160"/>
    <mergeCell ref="KUW160:KVB160"/>
    <mergeCell ref="KVC160:KVH160"/>
    <mergeCell ref="KVI160:KVN160"/>
    <mergeCell ref="KVO160:KVT160"/>
    <mergeCell ref="KVU160:KVZ160"/>
    <mergeCell ref="KTG160:KTL160"/>
    <mergeCell ref="KTM160:KTR160"/>
    <mergeCell ref="KTS160:KTX160"/>
    <mergeCell ref="KTY160:KUD160"/>
    <mergeCell ref="KUE160:KUJ160"/>
    <mergeCell ref="KUK160:KUP160"/>
    <mergeCell ref="KRW160:KSB160"/>
    <mergeCell ref="KSC160:KSH160"/>
    <mergeCell ref="KSI160:KSN160"/>
    <mergeCell ref="KSO160:KST160"/>
    <mergeCell ref="KSU160:KSZ160"/>
    <mergeCell ref="KTA160:KTF160"/>
    <mergeCell ref="KQM160:KQR160"/>
    <mergeCell ref="KQS160:KQX160"/>
    <mergeCell ref="KQY160:KRD160"/>
    <mergeCell ref="KRE160:KRJ160"/>
    <mergeCell ref="KRK160:KRP160"/>
    <mergeCell ref="KRQ160:KRV160"/>
    <mergeCell ref="KPC160:KPH160"/>
    <mergeCell ref="KPI160:KPN160"/>
    <mergeCell ref="KPO160:KPT160"/>
    <mergeCell ref="KPU160:KPZ160"/>
    <mergeCell ref="KQA160:KQF160"/>
    <mergeCell ref="KQG160:KQL160"/>
    <mergeCell ref="KNS160:KNX160"/>
    <mergeCell ref="KNY160:KOD160"/>
    <mergeCell ref="KOE160:KOJ160"/>
    <mergeCell ref="KOK160:KOP160"/>
    <mergeCell ref="KOQ160:KOV160"/>
    <mergeCell ref="KOW160:KPB160"/>
    <mergeCell ref="KMI160:KMN160"/>
    <mergeCell ref="KMO160:KMT160"/>
    <mergeCell ref="KMU160:KMZ160"/>
    <mergeCell ref="KNA160:KNF160"/>
    <mergeCell ref="KNG160:KNL160"/>
    <mergeCell ref="KNM160:KNR160"/>
    <mergeCell ref="KKY160:KLD160"/>
    <mergeCell ref="KLE160:KLJ160"/>
    <mergeCell ref="KLK160:KLP160"/>
    <mergeCell ref="KLQ160:KLV160"/>
    <mergeCell ref="KLW160:KMB160"/>
    <mergeCell ref="KMC160:KMH160"/>
    <mergeCell ref="KJO160:KJT160"/>
    <mergeCell ref="KJU160:KJZ160"/>
    <mergeCell ref="KKA160:KKF160"/>
    <mergeCell ref="KKG160:KKL160"/>
    <mergeCell ref="KKM160:KKR160"/>
    <mergeCell ref="KKS160:KKX160"/>
    <mergeCell ref="KIE160:KIJ160"/>
    <mergeCell ref="KIK160:KIP160"/>
    <mergeCell ref="KIQ160:KIV160"/>
    <mergeCell ref="KIW160:KJB160"/>
    <mergeCell ref="KJC160:KJH160"/>
    <mergeCell ref="KJI160:KJN160"/>
    <mergeCell ref="KGU160:KGZ160"/>
    <mergeCell ref="KHA160:KHF160"/>
    <mergeCell ref="KHG160:KHL160"/>
    <mergeCell ref="KHM160:KHR160"/>
    <mergeCell ref="KHS160:KHX160"/>
    <mergeCell ref="KHY160:KID160"/>
    <mergeCell ref="KFK160:KFP160"/>
    <mergeCell ref="KFQ160:KFV160"/>
    <mergeCell ref="KFW160:KGB160"/>
    <mergeCell ref="KGC160:KGH160"/>
    <mergeCell ref="KGI160:KGN160"/>
    <mergeCell ref="KGO160:KGT160"/>
    <mergeCell ref="KEA160:KEF160"/>
    <mergeCell ref="KEG160:KEL160"/>
    <mergeCell ref="KEM160:KER160"/>
    <mergeCell ref="KES160:KEX160"/>
    <mergeCell ref="KEY160:KFD160"/>
    <mergeCell ref="KFE160:KFJ160"/>
    <mergeCell ref="KCQ160:KCV160"/>
    <mergeCell ref="KCW160:KDB160"/>
    <mergeCell ref="KDC160:KDH160"/>
    <mergeCell ref="KDI160:KDN160"/>
    <mergeCell ref="KDO160:KDT160"/>
    <mergeCell ref="KDU160:KDZ160"/>
    <mergeCell ref="KBG160:KBL160"/>
    <mergeCell ref="KBM160:KBR160"/>
    <mergeCell ref="KBS160:KBX160"/>
    <mergeCell ref="KBY160:KCD160"/>
    <mergeCell ref="KCE160:KCJ160"/>
    <mergeCell ref="KCK160:KCP160"/>
    <mergeCell ref="JZW160:KAB160"/>
    <mergeCell ref="KAC160:KAH160"/>
    <mergeCell ref="KAI160:KAN160"/>
    <mergeCell ref="KAO160:KAT160"/>
    <mergeCell ref="KAU160:KAZ160"/>
    <mergeCell ref="KBA160:KBF160"/>
    <mergeCell ref="JYM160:JYR160"/>
    <mergeCell ref="JYS160:JYX160"/>
    <mergeCell ref="JYY160:JZD160"/>
    <mergeCell ref="JZE160:JZJ160"/>
    <mergeCell ref="JZK160:JZP160"/>
    <mergeCell ref="JZQ160:JZV160"/>
    <mergeCell ref="JXC160:JXH160"/>
    <mergeCell ref="JXI160:JXN160"/>
    <mergeCell ref="JXO160:JXT160"/>
    <mergeCell ref="JXU160:JXZ160"/>
    <mergeCell ref="JYA160:JYF160"/>
    <mergeCell ref="JYG160:JYL160"/>
    <mergeCell ref="JVS160:JVX160"/>
    <mergeCell ref="JVY160:JWD160"/>
    <mergeCell ref="JWE160:JWJ160"/>
    <mergeCell ref="JWK160:JWP160"/>
    <mergeCell ref="JWQ160:JWV160"/>
    <mergeCell ref="JWW160:JXB160"/>
    <mergeCell ref="JUI160:JUN160"/>
    <mergeCell ref="JUO160:JUT160"/>
    <mergeCell ref="JUU160:JUZ160"/>
    <mergeCell ref="JVA160:JVF160"/>
    <mergeCell ref="JVG160:JVL160"/>
    <mergeCell ref="JVM160:JVR160"/>
    <mergeCell ref="JSY160:JTD160"/>
    <mergeCell ref="JTE160:JTJ160"/>
    <mergeCell ref="JTK160:JTP160"/>
    <mergeCell ref="JTQ160:JTV160"/>
    <mergeCell ref="JTW160:JUB160"/>
    <mergeCell ref="JUC160:JUH160"/>
    <mergeCell ref="JRO160:JRT160"/>
    <mergeCell ref="JRU160:JRZ160"/>
    <mergeCell ref="JSA160:JSF160"/>
    <mergeCell ref="JSG160:JSL160"/>
    <mergeCell ref="JSM160:JSR160"/>
    <mergeCell ref="JSS160:JSX160"/>
    <mergeCell ref="JQE160:JQJ160"/>
    <mergeCell ref="JQK160:JQP160"/>
    <mergeCell ref="JQQ160:JQV160"/>
    <mergeCell ref="JQW160:JRB160"/>
    <mergeCell ref="JRC160:JRH160"/>
    <mergeCell ref="JRI160:JRN160"/>
    <mergeCell ref="JOU160:JOZ160"/>
    <mergeCell ref="JPA160:JPF160"/>
    <mergeCell ref="JPG160:JPL160"/>
    <mergeCell ref="JPM160:JPR160"/>
    <mergeCell ref="JPS160:JPX160"/>
    <mergeCell ref="JPY160:JQD160"/>
    <mergeCell ref="JNK160:JNP160"/>
    <mergeCell ref="JNQ160:JNV160"/>
    <mergeCell ref="JNW160:JOB160"/>
    <mergeCell ref="JOC160:JOH160"/>
    <mergeCell ref="JOI160:JON160"/>
    <mergeCell ref="JOO160:JOT160"/>
    <mergeCell ref="JMA160:JMF160"/>
    <mergeCell ref="JMG160:JML160"/>
    <mergeCell ref="JMM160:JMR160"/>
    <mergeCell ref="JMS160:JMX160"/>
    <mergeCell ref="JMY160:JND160"/>
    <mergeCell ref="JNE160:JNJ160"/>
    <mergeCell ref="JKQ160:JKV160"/>
    <mergeCell ref="JKW160:JLB160"/>
    <mergeCell ref="JLC160:JLH160"/>
    <mergeCell ref="JLI160:JLN160"/>
    <mergeCell ref="JLO160:JLT160"/>
    <mergeCell ref="JLU160:JLZ160"/>
    <mergeCell ref="JJG160:JJL160"/>
    <mergeCell ref="JJM160:JJR160"/>
    <mergeCell ref="JJS160:JJX160"/>
    <mergeCell ref="JJY160:JKD160"/>
    <mergeCell ref="JKE160:JKJ160"/>
    <mergeCell ref="JKK160:JKP160"/>
    <mergeCell ref="JHW160:JIB160"/>
    <mergeCell ref="JIC160:JIH160"/>
    <mergeCell ref="JII160:JIN160"/>
    <mergeCell ref="JIO160:JIT160"/>
    <mergeCell ref="JIU160:JIZ160"/>
    <mergeCell ref="JJA160:JJF160"/>
    <mergeCell ref="JGM160:JGR160"/>
    <mergeCell ref="JGS160:JGX160"/>
    <mergeCell ref="JGY160:JHD160"/>
    <mergeCell ref="JHE160:JHJ160"/>
    <mergeCell ref="JHK160:JHP160"/>
    <mergeCell ref="JHQ160:JHV160"/>
    <mergeCell ref="JFC160:JFH160"/>
    <mergeCell ref="JFI160:JFN160"/>
    <mergeCell ref="JFO160:JFT160"/>
    <mergeCell ref="JFU160:JFZ160"/>
    <mergeCell ref="JGA160:JGF160"/>
    <mergeCell ref="JGG160:JGL160"/>
    <mergeCell ref="JDS160:JDX160"/>
    <mergeCell ref="JDY160:JED160"/>
    <mergeCell ref="JEE160:JEJ160"/>
    <mergeCell ref="JEK160:JEP160"/>
    <mergeCell ref="JEQ160:JEV160"/>
    <mergeCell ref="JEW160:JFB160"/>
    <mergeCell ref="JCI160:JCN160"/>
    <mergeCell ref="JCO160:JCT160"/>
    <mergeCell ref="JCU160:JCZ160"/>
    <mergeCell ref="JDA160:JDF160"/>
    <mergeCell ref="JDG160:JDL160"/>
    <mergeCell ref="JDM160:JDR160"/>
    <mergeCell ref="JAY160:JBD160"/>
    <mergeCell ref="JBE160:JBJ160"/>
    <mergeCell ref="JBK160:JBP160"/>
    <mergeCell ref="JBQ160:JBV160"/>
    <mergeCell ref="JBW160:JCB160"/>
    <mergeCell ref="JCC160:JCH160"/>
    <mergeCell ref="IZO160:IZT160"/>
    <mergeCell ref="IZU160:IZZ160"/>
    <mergeCell ref="JAA160:JAF160"/>
    <mergeCell ref="JAG160:JAL160"/>
    <mergeCell ref="JAM160:JAR160"/>
    <mergeCell ref="JAS160:JAX160"/>
    <mergeCell ref="IYE160:IYJ160"/>
    <mergeCell ref="IYK160:IYP160"/>
    <mergeCell ref="IYQ160:IYV160"/>
    <mergeCell ref="IYW160:IZB160"/>
    <mergeCell ref="IZC160:IZH160"/>
    <mergeCell ref="IZI160:IZN160"/>
    <mergeCell ref="IWU160:IWZ160"/>
    <mergeCell ref="IXA160:IXF160"/>
    <mergeCell ref="IXG160:IXL160"/>
    <mergeCell ref="IXM160:IXR160"/>
    <mergeCell ref="IXS160:IXX160"/>
    <mergeCell ref="IXY160:IYD160"/>
    <mergeCell ref="IVK160:IVP160"/>
    <mergeCell ref="IVQ160:IVV160"/>
    <mergeCell ref="IVW160:IWB160"/>
    <mergeCell ref="IWC160:IWH160"/>
    <mergeCell ref="IWI160:IWN160"/>
    <mergeCell ref="IWO160:IWT160"/>
    <mergeCell ref="IUA160:IUF160"/>
    <mergeCell ref="IUG160:IUL160"/>
    <mergeCell ref="IUM160:IUR160"/>
    <mergeCell ref="IUS160:IUX160"/>
    <mergeCell ref="IUY160:IVD160"/>
    <mergeCell ref="IVE160:IVJ160"/>
    <mergeCell ref="ISQ160:ISV160"/>
    <mergeCell ref="ISW160:ITB160"/>
    <mergeCell ref="ITC160:ITH160"/>
    <mergeCell ref="ITI160:ITN160"/>
    <mergeCell ref="ITO160:ITT160"/>
    <mergeCell ref="ITU160:ITZ160"/>
    <mergeCell ref="IRG160:IRL160"/>
    <mergeCell ref="IRM160:IRR160"/>
    <mergeCell ref="IRS160:IRX160"/>
    <mergeCell ref="IRY160:ISD160"/>
    <mergeCell ref="ISE160:ISJ160"/>
    <mergeCell ref="ISK160:ISP160"/>
    <mergeCell ref="IPW160:IQB160"/>
    <mergeCell ref="IQC160:IQH160"/>
    <mergeCell ref="IQI160:IQN160"/>
    <mergeCell ref="IQO160:IQT160"/>
    <mergeCell ref="IQU160:IQZ160"/>
    <mergeCell ref="IRA160:IRF160"/>
    <mergeCell ref="IOM160:IOR160"/>
    <mergeCell ref="IOS160:IOX160"/>
    <mergeCell ref="IOY160:IPD160"/>
    <mergeCell ref="IPE160:IPJ160"/>
    <mergeCell ref="IPK160:IPP160"/>
    <mergeCell ref="IPQ160:IPV160"/>
    <mergeCell ref="INC160:INH160"/>
    <mergeCell ref="INI160:INN160"/>
    <mergeCell ref="INO160:INT160"/>
    <mergeCell ref="INU160:INZ160"/>
    <mergeCell ref="IOA160:IOF160"/>
    <mergeCell ref="IOG160:IOL160"/>
    <mergeCell ref="ILS160:ILX160"/>
    <mergeCell ref="ILY160:IMD160"/>
    <mergeCell ref="IME160:IMJ160"/>
    <mergeCell ref="IMK160:IMP160"/>
    <mergeCell ref="IMQ160:IMV160"/>
    <mergeCell ref="IMW160:INB160"/>
    <mergeCell ref="IKI160:IKN160"/>
    <mergeCell ref="IKO160:IKT160"/>
    <mergeCell ref="IKU160:IKZ160"/>
    <mergeCell ref="ILA160:ILF160"/>
    <mergeCell ref="ILG160:ILL160"/>
    <mergeCell ref="ILM160:ILR160"/>
    <mergeCell ref="IIY160:IJD160"/>
    <mergeCell ref="IJE160:IJJ160"/>
    <mergeCell ref="IJK160:IJP160"/>
    <mergeCell ref="IJQ160:IJV160"/>
    <mergeCell ref="IJW160:IKB160"/>
    <mergeCell ref="IKC160:IKH160"/>
    <mergeCell ref="IHO160:IHT160"/>
    <mergeCell ref="IHU160:IHZ160"/>
    <mergeCell ref="IIA160:IIF160"/>
    <mergeCell ref="IIG160:IIL160"/>
    <mergeCell ref="IIM160:IIR160"/>
    <mergeCell ref="IIS160:IIX160"/>
    <mergeCell ref="IGE160:IGJ160"/>
    <mergeCell ref="IGK160:IGP160"/>
    <mergeCell ref="IGQ160:IGV160"/>
    <mergeCell ref="IGW160:IHB160"/>
    <mergeCell ref="IHC160:IHH160"/>
    <mergeCell ref="IHI160:IHN160"/>
    <mergeCell ref="IEU160:IEZ160"/>
    <mergeCell ref="IFA160:IFF160"/>
    <mergeCell ref="IFG160:IFL160"/>
    <mergeCell ref="IFM160:IFR160"/>
    <mergeCell ref="IFS160:IFX160"/>
    <mergeCell ref="IFY160:IGD160"/>
    <mergeCell ref="IDK160:IDP160"/>
    <mergeCell ref="IDQ160:IDV160"/>
    <mergeCell ref="IDW160:IEB160"/>
    <mergeCell ref="IEC160:IEH160"/>
    <mergeCell ref="IEI160:IEN160"/>
    <mergeCell ref="IEO160:IET160"/>
    <mergeCell ref="ICA160:ICF160"/>
    <mergeCell ref="ICG160:ICL160"/>
    <mergeCell ref="ICM160:ICR160"/>
    <mergeCell ref="ICS160:ICX160"/>
    <mergeCell ref="ICY160:IDD160"/>
    <mergeCell ref="IDE160:IDJ160"/>
    <mergeCell ref="IAQ160:IAV160"/>
    <mergeCell ref="IAW160:IBB160"/>
    <mergeCell ref="IBC160:IBH160"/>
    <mergeCell ref="IBI160:IBN160"/>
    <mergeCell ref="IBO160:IBT160"/>
    <mergeCell ref="IBU160:IBZ160"/>
    <mergeCell ref="HZG160:HZL160"/>
    <mergeCell ref="HZM160:HZR160"/>
    <mergeCell ref="HZS160:HZX160"/>
    <mergeCell ref="HZY160:IAD160"/>
    <mergeCell ref="IAE160:IAJ160"/>
    <mergeCell ref="IAK160:IAP160"/>
    <mergeCell ref="HXW160:HYB160"/>
    <mergeCell ref="HYC160:HYH160"/>
    <mergeCell ref="HYI160:HYN160"/>
    <mergeCell ref="HYO160:HYT160"/>
    <mergeCell ref="HYU160:HYZ160"/>
    <mergeCell ref="HZA160:HZF160"/>
    <mergeCell ref="HWM160:HWR160"/>
    <mergeCell ref="HWS160:HWX160"/>
    <mergeCell ref="HWY160:HXD160"/>
    <mergeCell ref="HXE160:HXJ160"/>
    <mergeCell ref="HXK160:HXP160"/>
    <mergeCell ref="HXQ160:HXV160"/>
    <mergeCell ref="HVC160:HVH160"/>
    <mergeCell ref="HVI160:HVN160"/>
    <mergeCell ref="HVO160:HVT160"/>
    <mergeCell ref="HVU160:HVZ160"/>
    <mergeCell ref="HWA160:HWF160"/>
    <mergeCell ref="HWG160:HWL160"/>
    <mergeCell ref="HTS160:HTX160"/>
    <mergeCell ref="HTY160:HUD160"/>
    <mergeCell ref="HUE160:HUJ160"/>
    <mergeCell ref="HUK160:HUP160"/>
    <mergeCell ref="HUQ160:HUV160"/>
    <mergeCell ref="HUW160:HVB160"/>
    <mergeCell ref="HSI160:HSN160"/>
    <mergeCell ref="HSO160:HST160"/>
    <mergeCell ref="HSU160:HSZ160"/>
    <mergeCell ref="HTA160:HTF160"/>
    <mergeCell ref="HTG160:HTL160"/>
    <mergeCell ref="HTM160:HTR160"/>
    <mergeCell ref="HQY160:HRD160"/>
    <mergeCell ref="HRE160:HRJ160"/>
    <mergeCell ref="HRK160:HRP160"/>
    <mergeCell ref="HRQ160:HRV160"/>
    <mergeCell ref="HRW160:HSB160"/>
    <mergeCell ref="HSC160:HSH160"/>
    <mergeCell ref="HPO160:HPT160"/>
    <mergeCell ref="HPU160:HPZ160"/>
    <mergeCell ref="HQA160:HQF160"/>
    <mergeCell ref="HQG160:HQL160"/>
    <mergeCell ref="HQM160:HQR160"/>
    <mergeCell ref="HQS160:HQX160"/>
    <mergeCell ref="HOE160:HOJ160"/>
    <mergeCell ref="HOK160:HOP160"/>
    <mergeCell ref="HOQ160:HOV160"/>
    <mergeCell ref="HOW160:HPB160"/>
    <mergeCell ref="HPC160:HPH160"/>
    <mergeCell ref="HPI160:HPN160"/>
    <mergeCell ref="HMU160:HMZ160"/>
    <mergeCell ref="HNA160:HNF160"/>
    <mergeCell ref="HNG160:HNL160"/>
    <mergeCell ref="HNM160:HNR160"/>
    <mergeCell ref="HNS160:HNX160"/>
    <mergeCell ref="HNY160:HOD160"/>
    <mergeCell ref="HLK160:HLP160"/>
    <mergeCell ref="HLQ160:HLV160"/>
    <mergeCell ref="HLW160:HMB160"/>
    <mergeCell ref="HMC160:HMH160"/>
    <mergeCell ref="HMI160:HMN160"/>
    <mergeCell ref="HMO160:HMT160"/>
    <mergeCell ref="HKA160:HKF160"/>
    <mergeCell ref="HKG160:HKL160"/>
    <mergeCell ref="HKM160:HKR160"/>
    <mergeCell ref="HKS160:HKX160"/>
    <mergeCell ref="HKY160:HLD160"/>
    <mergeCell ref="HLE160:HLJ160"/>
    <mergeCell ref="HIQ160:HIV160"/>
    <mergeCell ref="HIW160:HJB160"/>
    <mergeCell ref="HJC160:HJH160"/>
    <mergeCell ref="HJI160:HJN160"/>
    <mergeCell ref="HJO160:HJT160"/>
    <mergeCell ref="HJU160:HJZ160"/>
    <mergeCell ref="HHG160:HHL160"/>
    <mergeCell ref="HHM160:HHR160"/>
    <mergeCell ref="HHS160:HHX160"/>
    <mergeCell ref="HHY160:HID160"/>
    <mergeCell ref="HIE160:HIJ160"/>
    <mergeCell ref="HIK160:HIP160"/>
    <mergeCell ref="HFW160:HGB160"/>
    <mergeCell ref="HGC160:HGH160"/>
    <mergeCell ref="HGI160:HGN160"/>
    <mergeCell ref="HGO160:HGT160"/>
    <mergeCell ref="HGU160:HGZ160"/>
    <mergeCell ref="HHA160:HHF160"/>
    <mergeCell ref="HEM160:HER160"/>
    <mergeCell ref="HES160:HEX160"/>
    <mergeCell ref="HEY160:HFD160"/>
    <mergeCell ref="HFE160:HFJ160"/>
    <mergeCell ref="HFK160:HFP160"/>
    <mergeCell ref="HFQ160:HFV160"/>
    <mergeCell ref="HDC160:HDH160"/>
    <mergeCell ref="HDI160:HDN160"/>
    <mergeCell ref="HDO160:HDT160"/>
    <mergeCell ref="HDU160:HDZ160"/>
    <mergeCell ref="HEA160:HEF160"/>
    <mergeCell ref="HEG160:HEL160"/>
    <mergeCell ref="HBS160:HBX160"/>
    <mergeCell ref="HBY160:HCD160"/>
    <mergeCell ref="HCE160:HCJ160"/>
    <mergeCell ref="HCK160:HCP160"/>
    <mergeCell ref="HCQ160:HCV160"/>
    <mergeCell ref="HCW160:HDB160"/>
    <mergeCell ref="HAI160:HAN160"/>
    <mergeCell ref="HAO160:HAT160"/>
    <mergeCell ref="HAU160:HAZ160"/>
    <mergeCell ref="HBA160:HBF160"/>
    <mergeCell ref="HBG160:HBL160"/>
    <mergeCell ref="HBM160:HBR160"/>
    <mergeCell ref="GYY160:GZD160"/>
    <mergeCell ref="GZE160:GZJ160"/>
    <mergeCell ref="GZK160:GZP160"/>
    <mergeCell ref="GZQ160:GZV160"/>
    <mergeCell ref="GZW160:HAB160"/>
    <mergeCell ref="HAC160:HAH160"/>
    <mergeCell ref="GXO160:GXT160"/>
    <mergeCell ref="GXU160:GXZ160"/>
    <mergeCell ref="GYA160:GYF160"/>
    <mergeCell ref="GYG160:GYL160"/>
    <mergeCell ref="GYM160:GYR160"/>
    <mergeCell ref="GYS160:GYX160"/>
    <mergeCell ref="GWE160:GWJ160"/>
    <mergeCell ref="GWK160:GWP160"/>
    <mergeCell ref="GWQ160:GWV160"/>
    <mergeCell ref="GWW160:GXB160"/>
    <mergeCell ref="GXC160:GXH160"/>
    <mergeCell ref="GXI160:GXN160"/>
    <mergeCell ref="GUU160:GUZ160"/>
    <mergeCell ref="GVA160:GVF160"/>
    <mergeCell ref="GVG160:GVL160"/>
    <mergeCell ref="GVM160:GVR160"/>
    <mergeCell ref="GVS160:GVX160"/>
    <mergeCell ref="GVY160:GWD160"/>
    <mergeCell ref="GTK160:GTP160"/>
    <mergeCell ref="GTQ160:GTV160"/>
    <mergeCell ref="GTW160:GUB160"/>
    <mergeCell ref="GUC160:GUH160"/>
    <mergeCell ref="GUI160:GUN160"/>
    <mergeCell ref="GUO160:GUT160"/>
    <mergeCell ref="GSA160:GSF160"/>
    <mergeCell ref="GSG160:GSL160"/>
    <mergeCell ref="GSM160:GSR160"/>
    <mergeCell ref="GSS160:GSX160"/>
    <mergeCell ref="GSY160:GTD160"/>
    <mergeCell ref="GTE160:GTJ160"/>
    <mergeCell ref="GQQ160:GQV160"/>
    <mergeCell ref="GQW160:GRB160"/>
    <mergeCell ref="GRC160:GRH160"/>
    <mergeCell ref="GRI160:GRN160"/>
    <mergeCell ref="GRO160:GRT160"/>
    <mergeCell ref="GRU160:GRZ160"/>
    <mergeCell ref="GPG160:GPL160"/>
    <mergeCell ref="GPM160:GPR160"/>
    <mergeCell ref="GPS160:GPX160"/>
    <mergeCell ref="GPY160:GQD160"/>
    <mergeCell ref="GQE160:GQJ160"/>
    <mergeCell ref="GQK160:GQP160"/>
    <mergeCell ref="GNW160:GOB160"/>
    <mergeCell ref="GOC160:GOH160"/>
    <mergeCell ref="GOI160:GON160"/>
    <mergeCell ref="GOO160:GOT160"/>
    <mergeCell ref="GOU160:GOZ160"/>
    <mergeCell ref="GPA160:GPF160"/>
    <mergeCell ref="GMM160:GMR160"/>
    <mergeCell ref="GMS160:GMX160"/>
    <mergeCell ref="GMY160:GND160"/>
    <mergeCell ref="GNE160:GNJ160"/>
    <mergeCell ref="GNK160:GNP160"/>
    <mergeCell ref="GNQ160:GNV160"/>
    <mergeCell ref="GLC160:GLH160"/>
    <mergeCell ref="GLI160:GLN160"/>
    <mergeCell ref="GLO160:GLT160"/>
    <mergeCell ref="GLU160:GLZ160"/>
    <mergeCell ref="GMA160:GMF160"/>
    <mergeCell ref="GMG160:GML160"/>
    <mergeCell ref="GJS160:GJX160"/>
    <mergeCell ref="GJY160:GKD160"/>
    <mergeCell ref="GKE160:GKJ160"/>
    <mergeCell ref="GKK160:GKP160"/>
    <mergeCell ref="GKQ160:GKV160"/>
    <mergeCell ref="GKW160:GLB160"/>
    <mergeCell ref="GII160:GIN160"/>
    <mergeCell ref="GIO160:GIT160"/>
    <mergeCell ref="GIU160:GIZ160"/>
    <mergeCell ref="GJA160:GJF160"/>
    <mergeCell ref="GJG160:GJL160"/>
    <mergeCell ref="GJM160:GJR160"/>
    <mergeCell ref="GGY160:GHD160"/>
    <mergeCell ref="GHE160:GHJ160"/>
    <mergeCell ref="GHK160:GHP160"/>
    <mergeCell ref="GHQ160:GHV160"/>
    <mergeCell ref="GHW160:GIB160"/>
    <mergeCell ref="GIC160:GIH160"/>
    <mergeCell ref="GFO160:GFT160"/>
    <mergeCell ref="GFU160:GFZ160"/>
    <mergeCell ref="GGA160:GGF160"/>
    <mergeCell ref="GGG160:GGL160"/>
    <mergeCell ref="GGM160:GGR160"/>
    <mergeCell ref="GGS160:GGX160"/>
    <mergeCell ref="GEE160:GEJ160"/>
    <mergeCell ref="GEK160:GEP160"/>
    <mergeCell ref="GEQ160:GEV160"/>
    <mergeCell ref="GEW160:GFB160"/>
    <mergeCell ref="GFC160:GFH160"/>
    <mergeCell ref="GFI160:GFN160"/>
    <mergeCell ref="GCU160:GCZ160"/>
    <mergeCell ref="GDA160:GDF160"/>
    <mergeCell ref="GDG160:GDL160"/>
    <mergeCell ref="GDM160:GDR160"/>
    <mergeCell ref="GDS160:GDX160"/>
    <mergeCell ref="GDY160:GED160"/>
    <mergeCell ref="GBK160:GBP160"/>
    <mergeCell ref="GBQ160:GBV160"/>
    <mergeCell ref="GBW160:GCB160"/>
    <mergeCell ref="GCC160:GCH160"/>
    <mergeCell ref="GCI160:GCN160"/>
    <mergeCell ref="GCO160:GCT160"/>
    <mergeCell ref="GAA160:GAF160"/>
    <mergeCell ref="GAG160:GAL160"/>
    <mergeCell ref="GAM160:GAR160"/>
    <mergeCell ref="GAS160:GAX160"/>
    <mergeCell ref="GAY160:GBD160"/>
    <mergeCell ref="GBE160:GBJ160"/>
    <mergeCell ref="FYQ160:FYV160"/>
    <mergeCell ref="FYW160:FZB160"/>
    <mergeCell ref="FZC160:FZH160"/>
    <mergeCell ref="FZI160:FZN160"/>
    <mergeCell ref="FZO160:FZT160"/>
    <mergeCell ref="FZU160:FZZ160"/>
    <mergeCell ref="FXG160:FXL160"/>
    <mergeCell ref="FXM160:FXR160"/>
    <mergeCell ref="FXS160:FXX160"/>
    <mergeCell ref="FXY160:FYD160"/>
    <mergeCell ref="FYE160:FYJ160"/>
    <mergeCell ref="FYK160:FYP160"/>
    <mergeCell ref="FVW160:FWB160"/>
    <mergeCell ref="FWC160:FWH160"/>
    <mergeCell ref="FWI160:FWN160"/>
    <mergeCell ref="FWO160:FWT160"/>
    <mergeCell ref="FWU160:FWZ160"/>
    <mergeCell ref="FXA160:FXF160"/>
    <mergeCell ref="FUM160:FUR160"/>
    <mergeCell ref="FUS160:FUX160"/>
    <mergeCell ref="FUY160:FVD160"/>
    <mergeCell ref="FVE160:FVJ160"/>
    <mergeCell ref="FVK160:FVP160"/>
    <mergeCell ref="FVQ160:FVV160"/>
    <mergeCell ref="FTC160:FTH160"/>
    <mergeCell ref="FTI160:FTN160"/>
    <mergeCell ref="FTO160:FTT160"/>
    <mergeCell ref="FTU160:FTZ160"/>
    <mergeCell ref="FUA160:FUF160"/>
    <mergeCell ref="FUG160:FUL160"/>
    <mergeCell ref="FRS160:FRX160"/>
    <mergeCell ref="FRY160:FSD160"/>
    <mergeCell ref="FSE160:FSJ160"/>
    <mergeCell ref="FSK160:FSP160"/>
    <mergeCell ref="FSQ160:FSV160"/>
    <mergeCell ref="FSW160:FTB160"/>
    <mergeCell ref="FQI160:FQN160"/>
    <mergeCell ref="FQO160:FQT160"/>
    <mergeCell ref="FQU160:FQZ160"/>
    <mergeCell ref="FRA160:FRF160"/>
    <mergeCell ref="FRG160:FRL160"/>
    <mergeCell ref="FRM160:FRR160"/>
    <mergeCell ref="FOY160:FPD160"/>
    <mergeCell ref="FPE160:FPJ160"/>
    <mergeCell ref="FPK160:FPP160"/>
    <mergeCell ref="FPQ160:FPV160"/>
    <mergeCell ref="FPW160:FQB160"/>
    <mergeCell ref="FQC160:FQH160"/>
    <mergeCell ref="FNO160:FNT160"/>
    <mergeCell ref="FNU160:FNZ160"/>
    <mergeCell ref="FOA160:FOF160"/>
    <mergeCell ref="FOG160:FOL160"/>
    <mergeCell ref="FOM160:FOR160"/>
    <mergeCell ref="FOS160:FOX160"/>
    <mergeCell ref="FME160:FMJ160"/>
    <mergeCell ref="FMK160:FMP160"/>
    <mergeCell ref="FMQ160:FMV160"/>
    <mergeCell ref="FMW160:FNB160"/>
    <mergeCell ref="FNC160:FNH160"/>
    <mergeCell ref="FNI160:FNN160"/>
    <mergeCell ref="FKU160:FKZ160"/>
    <mergeCell ref="FLA160:FLF160"/>
    <mergeCell ref="FLG160:FLL160"/>
    <mergeCell ref="FLM160:FLR160"/>
    <mergeCell ref="FLS160:FLX160"/>
    <mergeCell ref="FLY160:FMD160"/>
    <mergeCell ref="FJK160:FJP160"/>
    <mergeCell ref="FJQ160:FJV160"/>
    <mergeCell ref="FJW160:FKB160"/>
    <mergeCell ref="FKC160:FKH160"/>
    <mergeCell ref="FKI160:FKN160"/>
    <mergeCell ref="FKO160:FKT160"/>
    <mergeCell ref="FIA160:FIF160"/>
    <mergeCell ref="FIG160:FIL160"/>
    <mergeCell ref="FIM160:FIR160"/>
    <mergeCell ref="FIS160:FIX160"/>
    <mergeCell ref="FIY160:FJD160"/>
    <mergeCell ref="FJE160:FJJ160"/>
    <mergeCell ref="FGQ160:FGV160"/>
    <mergeCell ref="FGW160:FHB160"/>
    <mergeCell ref="FHC160:FHH160"/>
    <mergeCell ref="FHI160:FHN160"/>
    <mergeCell ref="FHO160:FHT160"/>
    <mergeCell ref="FHU160:FHZ160"/>
    <mergeCell ref="FFG160:FFL160"/>
    <mergeCell ref="FFM160:FFR160"/>
    <mergeCell ref="FFS160:FFX160"/>
    <mergeCell ref="FFY160:FGD160"/>
    <mergeCell ref="FGE160:FGJ160"/>
    <mergeCell ref="FGK160:FGP160"/>
    <mergeCell ref="FDW160:FEB160"/>
    <mergeCell ref="FEC160:FEH160"/>
    <mergeCell ref="FEI160:FEN160"/>
    <mergeCell ref="FEO160:FET160"/>
    <mergeCell ref="FEU160:FEZ160"/>
    <mergeCell ref="FFA160:FFF160"/>
    <mergeCell ref="FCM160:FCR160"/>
    <mergeCell ref="FCS160:FCX160"/>
    <mergeCell ref="FCY160:FDD160"/>
    <mergeCell ref="FDE160:FDJ160"/>
    <mergeCell ref="FDK160:FDP160"/>
    <mergeCell ref="FDQ160:FDV160"/>
    <mergeCell ref="FBC160:FBH160"/>
    <mergeCell ref="FBI160:FBN160"/>
    <mergeCell ref="FBO160:FBT160"/>
    <mergeCell ref="FBU160:FBZ160"/>
    <mergeCell ref="FCA160:FCF160"/>
    <mergeCell ref="FCG160:FCL160"/>
    <mergeCell ref="EZS160:EZX160"/>
    <mergeCell ref="EZY160:FAD160"/>
    <mergeCell ref="FAE160:FAJ160"/>
    <mergeCell ref="FAK160:FAP160"/>
    <mergeCell ref="FAQ160:FAV160"/>
    <mergeCell ref="FAW160:FBB160"/>
    <mergeCell ref="EYI160:EYN160"/>
    <mergeCell ref="EYO160:EYT160"/>
    <mergeCell ref="EYU160:EYZ160"/>
    <mergeCell ref="EZA160:EZF160"/>
    <mergeCell ref="EZG160:EZL160"/>
    <mergeCell ref="EZM160:EZR160"/>
    <mergeCell ref="EWY160:EXD160"/>
    <mergeCell ref="EXE160:EXJ160"/>
    <mergeCell ref="EXK160:EXP160"/>
    <mergeCell ref="EXQ160:EXV160"/>
    <mergeCell ref="EXW160:EYB160"/>
    <mergeCell ref="EYC160:EYH160"/>
    <mergeCell ref="EVO160:EVT160"/>
    <mergeCell ref="EVU160:EVZ160"/>
    <mergeCell ref="EWA160:EWF160"/>
    <mergeCell ref="EWG160:EWL160"/>
    <mergeCell ref="EWM160:EWR160"/>
    <mergeCell ref="EWS160:EWX160"/>
    <mergeCell ref="EUE160:EUJ160"/>
    <mergeCell ref="EUK160:EUP160"/>
    <mergeCell ref="EUQ160:EUV160"/>
    <mergeCell ref="EUW160:EVB160"/>
    <mergeCell ref="EVC160:EVH160"/>
    <mergeCell ref="EVI160:EVN160"/>
    <mergeCell ref="ESU160:ESZ160"/>
    <mergeCell ref="ETA160:ETF160"/>
    <mergeCell ref="ETG160:ETL160"/>
    <mergeCell ref="ETM160:ETR160"/>
    <mergeCell ref="ETS160:ETX160"/>
    <mergeCell ref="ETY160:EUD160"/>
    <mergeCell ref="ERK160:ERP160"/>
    <mergeCell ref="ERQ160:ERV160"/>
    <mergeCell ref="ERW160:ESB160"/>
    <mergeCell ref="ESC160:ESH160"/>
    <mergeCell ref="ESI160:ESN160"/>
    <mergeCell ref="ESO160:EST160"/>
    <mergeCell ref="EQA160:EQF160"/>
    <mergeCell ref="EQG160:EQL160"/>
    <mergeCell ref="EQM160:EQR160"/>
    <mergeCell ref="EQS160:EQX160"/>
    <mergeCell ref="EQY160:ERD160"/>
    <mergeCell ref="ERE160:ERJ160"/>
    <mergeCell ref="EOQ160:EOV160"/>
    <mergeCell ref="EOW160:EPB160"/>
    <mergeCell ref="EPC160:EPH160"/>
    <mergeCell ref="EPI160:EPN160"/>
    <mergeCell ref="EPO160:EPT160"/>
    <mergeCell ref="EPU160:EPZ160"/>
    <mergeCell ref="ENG160:ENL160"/>
    <mergeCell ref="ENM160:ENR160"/>
    <mergeCell ref="ENS160:ENX160"/>
    <mergeCell ref="ENY160:EOD160"/>
    <mergeCell ref="EOE160:EOJ160"/>
    <mergeCell ref="EOK160:EOP160"/>
    <mergeCell ref="ELW160:EMB160"/>
    <mergeCell ref="EMC160:EMH160"/>
    <mergeCell ref="EMI160:EMN160"/>
    <mergeCell ref="EMO160:EMT160"/>
    <mergeCell ref="EMU160:EMZ160"/>
    <mergeCell ref="ENA160:ENF160"/>
    <mergeCell ref="EKM160:EKR160"/>
    <mergeCell ref="EKS160:EKX160"/>
    <mergeCell ref="EKY160:ELD160"/>
    <mergeCell ref="ELE160:ELJ160"/>
    <mergeCell ref="ELK160:ELP160"/>
    <mergeCell ref="ELQ160:ELV160"/>
    <mergeCell ref="EJC160:EJH160"/>
    <mergeCell ref="EJI160:EJN160"/>
    <mergeCell ref="EJO160:EJT160"/>
    <mergeCell ref="EJU160:EJZ160"/>
    <mergeCell ref="EKA160:EKF160"/>
    <mergeCell ref="EKG160:EKL160"/>
    <mergeCell ref="EHS160:EHX160"/>
    <mergeCell ref="EHY160:EID160"/>
    <mergeCell ref="EIE160:EIJ160"/>
    <mergeCell ref="EIK160:EIP160"/>
    <mergeCell ref="EIQ160:EIV160"/>
    <mergeCell ref="EIW160:EJB160"/>
    <mergeCell ref="EGI160:EGN160"/>
    <mergeCell ref="EGO160:EGT160"/>
    <mergeCell ref="EGU160:EGZ160"/>
    <mergeCell ref="EHA160:EHF160"/>
    <mergeCell ref="EHG160:EHL160"/>
    <mergeCell ref="EHM160:EHR160"/>
    <mergeCell ref="EEY160:EFD160"/>
    <mergeCell ref="EFE160:EFJ160"/>
    <mergeCell ref="EFK160:EFP160"/>
    <mergeCell ref="EFQ160:EFV160"/>
    <mergeCell ref="EFW160:EGB160"/>
    <mergeCell ref="EGC160:EGH160"/>
    <mergeCell ref="EDO160:EDT160"/>
    <mergeCell ref="EDU160:EDZ160"/>
    <mergeCell ref="EEA160:EEF160"/>
    <mergeCell ref="EEG160:EEL160"/>
    <mergeCell ref="EEM160:EER160"/>
    <mergeCell ref="EES160:EEX160"/>
    <mergeCell ref="ECE160:ECJ160"/>
    <mergeCell ref="ECK160:ECP160"/>
    <mergeCell ref="ECQ160:ECV160"/>
    <mergeCell ref="ECW160:EDB160"/>
    <mergeCell ref="EDC160:EDH160"/>
    <mergeCell ref="EDI160:EDN160"/>
    <mergeCell ref="EAU160:EAZ160"/>
    <mergeCell ref="EBA160:EBF160"/>
    <mergeCell ref="EBG160:EBL160"/>
    <mergeCell ref="EBM160:EBR160"/>
    <mergeCell ref="EBS160:EBX160"/>
    <mergeCell ref="EBY160:ECD160"/>
    <mergeCell ref="DZK160:DZP160"/>
    <mergeCell ref="DZQ160:DZV160"/>
    <mergeCell ref="DZW160:EAB160"/>
    <mergeCell ref="EAC160:EAH160"/>
    <mergeCell ref="EAI160:EAN160"/>
    <mergeCell ref="EAO160:EAT160"/>
    <mergeCell ref="DYA160:DYF160"/>
    <mergeCell ref="DYG160:DYL160"/>
    <mergeCell ref="DYM160:DYR160"/>
    <mergeCell ref="DYS160:DYX160"/>
    <mergeCell ref="DYY160:DZD160"/>
    <mergeCell ref="DZE160:DZJ160"/>
    <mergeCell ref="DWQ160:DWV160"/>
    <mergeCell ref="DWW160:DXB160"/>
    <mergeCell ref="DXC160:DXH160"/>
    <mergeCell ref="DXI160:DXN160"/>
    <mergeCell ref="DXO160:DXT160"/>
    <mergeCell ref="DXU160:DXZ160"/>
    <mergeCell ref="DVG160:DVL160"/>
    <mergeCell ref="DVM160:DVR160"/>
    <mergeCell ref="DVS160:DVX160"/>
    <mergeCell ref="DVY160:DWD160"/>
    <mergeCell ref="DWE160:DWJ160"/>
    <mergeCell ref="DWK160:DWP160"/>
    <mergeCell ref="DTW160:DUB160"/>
    <mergeCell ref="DUC160:DUH160"/>
    <mergeCell ref="DUI160:DUN160"/>
    <mergeCell ref="DUO160:DUT160"/>
    <mergeCell ref="DUU160:DUZ160"/>
    <mergeCell ref="DVA160:DVF160"/>
    <mergeCell ref="DSM160:DSR160"/>
    <mergeCell ref="DSS160:DSX160"/>
    <mergeCell ref="DSY160:DTD160"/>
    <mergeCell ref="DTE160:DTJ160"/>
    <mergeCell ref="DTK160:DTP160"/>
    <mergeCell ref="DTQ160:DTV160"/>
    <mergeCell ref="DRC160:DRH160"/>
    <mergeCell ref="DRI160:DRN160"/>
    <mergeCell ref="DRO160:DRT160"/>
    <mergeCell ref="DRU160:DRZ160"/>
    <mergeCell ref="DSA160:DSF160"/>
    <mergeCell ref="DSG160:DSL160"/>
    <mergeCell ref="DPS160:DPX160"/>
    <mergeCell ref="DPY160:DQD160"/>
    <mergeCell ref="DQE160:DQJ160"/>
    <mergeCell ref="DQK160:DQP160"/>
    <mergeCell ref="DQQ160:DQV160"/>
    <mergeCell ref="DQW160:DRB160"/>
    <mergeCell ref="DOI160:DON160"/>
    <mergeCell ref="DOO160:DOT160"/>
    <mergeCell ref="DOU160:DOZ160"/>
    <mergeCell ref="DPA160:DPF160"/>
    <mergeCell ref="DPG160:DPL160"/>
    <mergeCell ref="DPM160:DPR160"/>
    <mergeCell ref="DMY160:DND160"/>
    <mergeCell ref="DNE160:DNJ160"/>
    <mergeCell ref="DNK160:DNP160"/>
    <mergeCell ref="DNQ160:DNV160"/>
    <mergeCell ref="DNW160:DOB160"/>
    <mergeCell ref="DOC160:DOH160"/>
    <mergeCell ref="DLO160:DLT160"/>
    <mergeCell ref="DLU160:DLZ160"/>
    <mergeCell ref="DMA160:DMF160"/>
    <mergeCell ref="DMG160:DML160"/>
    <mergeCell ref="DMM160:DMR160"/>
    <mergeCell ref="DMS160:DMX160"/>
    <mergeCell ref="DKE160:DKJ160"/>
    <mergeCell ref="DKK160:DKP160"/>
    <mergeCell ref="DKQ160:DKV160"/>
    <mergeCell ref="DKW160:DLB160"/>
    <mergeCell ref="DLC160:DLH160"/>
    <mergeCell ref="DLI160:DLN160"/>
    <mergeCell ref="DIU160:DIZ160"/>
    <mergeCell ref="DJA160:DJF160"/>
    <mergeCell ref="DJG160:DJL160"/>
    <mergeCell ref="DJM160:DJR160"/>
    <mergeCell ref="DJS160:DJX160"/>
    <mergeCell ref="DJY160:DKD160"/>
    <mergeCell ref="DHK160:DHP160"/>
    <mergeCell ref="DHQ160:DHV160"/>
    <mergeCell ref="DHW160:DIB160"/>
    <mergeCell ref="DIC160:DIH160"/>
    <mergeCell ref="DII160:DIN160"/>
    <mergeCell ref="DIO160:DIT160"/>
    <mergeCell ref="DGA160:DGF160"/>
    <mergeCell ref="DGG160:DGL160"/>
    <mergeCell ref="DGM160:DGR160"/>
    <mergeCell ref="DGS160:DGX160"/>
    <mergeCell ref="DGY160:DHD160"/>
    <mergeCell ref="DHE160:DHJ160"/>
    <mergeCell ref="DEQ160:DEV160"/>
    <mergeCell ref="DEW160:DFB160"/>
    <mergeCell ref="DFC160:DFH160"/>
    <mergeCell ref="DFI160:DFN160"/>
    <mergeCell ref="DFO160:DFT160"/>
    <mergeCell ref="DFU160:DFZ160"/>
    <mergeCell ref="DDG160:DDL160"/>
    <mergeCell ref="DDM160:DDR160"/>
    <mergeCell ref="DDS160:DDX160"/>
    <mergeCell ref="DDY160:DED160"/>
    <mergeCell ref="DEE160:DEJ160"/>
    <mergeCell ref="DEK160:DEP160"/>
    <mergeCell ref="DBW160:DCB160"/>
    <mergeCell ref="DCC160:DCH160"/>
    <mergeCell ref="DCI160:DCN160"/>
    <mergeCell ref="DCO160:DCT160"/>
    <mergeCell ref="DCU160:DCZ160"/>
    <mergeCell ref="DDA160:DDF160"/>
    <mergeCell ref="DAM160:DAR160"/>
    <mergeCell ref="DAS160:DAX160"/>
    <mergeCell ref="DAY160:DBD160"/>
    <mergeCell ref="DBE160:DBJ160"/>
    <mergeCell ref="DBK160:DBP160"/>
    <mergeCell ref="DBQ160:DBV160"/>
    <mergeCell ref="CZC160:CZH160"/>
    <mergeCell ref="CZI160:CZN160"/>
    <mergeCell ref="CZO160:CZT160"/>
    <mergeCell ref="CZU160:CZZ160"/>
    <mergeCell ref="DAA160:DAF160"/>
    <mergeCell ref="DAG160:DAL160"/>
    <mergeCell ref="CXS160:CXX160"/>
    <mergeCell ref="CXY160:CYD160"/>
    <mergeCell ref="CYE160:CYJ160"/>
    <mergeCell ref="CYK160:CYP160"/>
    <mergeCell ref="CYQ160:CYV160"/>
    <mergeCell ref="CYW160:CZB160"/>
    <mergeCell ref="CWI160:CWN160"/>
    <mergeCell ref="CWO160:CWT160"/>
    <mergeCell ref="CWU160:CWZ160"/>
    <mergeCell ref="CXA160:CXF160"/>
    <mergeCell ref="CXG160:CXL160"/>
    <mergeCell ref="CXM160:CXR160"/>
    <mergeCell ref="CUY160:CVD160"/>
    <mergeCell ref="CVE160:CVJ160"/>
    <mergeCell ref="CVK160:CVP160"/>
    <mergeCell ref="CVQ160:CVV160"/>
    <mergeCell ref="CVW160:CWB160"/>
    <mergeCell ref="CWC160:CWH160"/>
    <mergeCell ref="CTO160:CTT160"/>
    <mergeCell ref="CTU160:CTZ160"/>
    <mergeCell ref="CUA160:CUF160"/>
    <mergeCell ref="CUG160:CUL160"/>
    <mergeCell ref="CUM160:CUR160"/>
    <mergeCell ref="CUS160:CUX160"/>
    <mergeCell ref="CSE160:CSJ160"/>
    <mergeCell ref="CSK160:CSP160"/>
    <mergeCell ref="CSQ160:CSV160"/>
    <mergeCell ref="CSW160:CTB160"/>
    <mergeCell ref="CTC160:CTH160"/>
    <mergeCell ref="CTI160:CTN160"/>
    <mergeCell ref="CQU160:CQZ160"/>
    <mergeCell ref="CRA160:CRF160"/>
    <mergeCell ref="CRG160:CRL160"/>
    <mergeCell ref="CRM160:CRR160"/>
    <mergeCell ref="CRS160:CRX160"/>
    <mergeCell ref="CRY160:CSD160"/>
    <mergeCell ref="CPK160:CPP160"/>
    <mergeCell ref="CPQ160:CPV160"/>
    <mergeCell ref="CPW160:CQB160"/>
    <mergeCell ref="CQC160:CQH160"/>
    <mergeCell ref="CQI160:CQN160"/>
    <mergeCell ref="CQO160:CQT160"/>
    <mergeCell ref="COA160:COF160"/>
    <mergeCell ref="COG160:COL160"/>
    <mergeCell ref="COM160:COR160"/>
    <mergeCell ref="COS160:COX160"/>
    <mergeCell ref="COY160:CPD160"/>
    <mergeCell ref="CPE160:CPJ160"/>
    <mergeCell ref="CMQ160:CMV160"/>
    <mergeCell ref="CMW160:CNB160"/>
    <mergeCell ref="CNC160:CNH160"/>
    <mergeCell ref="CNI160:CNN160"/>
    <mergeCell ref="CNO160:CNT160"/>
    <mergeCell ref="CNU160:CNZ160"/>
    <mergeCell ref="CLG160:CLL160"/>
    <mergeCell ref="CLM160:CLR160"/>
    <mergeCell ref="CLS160:CLX160"/>
    <mergeCell ref="CLY160:CMD160"/>
    <mergeCell ref="CME160:CMJ160"/>
    <mergeCell ref="CMK160:CMP160"/>
    <mergeCell ref="CJW160:CKB160"/>
    <mergeCell ref="CKC160:CKH160"/>
    <mergeCell ref="CKI160:CKN160"/>
    <mergeCell ref="CKO160:CKT160"/>
    <mergeCell ref="CKU160:CKZ160"/>
    <mergeCell ref="CLA160:CLF160"/>
    <mergeCell ref="CIM160:CIR160"/>
    <mergeCell ref="CIS160:CIX160"/>
    <mergeCell ref="CIY160:CJD160"/>
    <mergeCell ref="CJE160:CJJ160"/>
    <mergeCell ref="CJK160:CJP160"/>
    <mergeCell ref="CJQ160:CJV160"/>
    <mergeCell ref="CHC160:CHH160"/>
    <mergeCell ref="CHI160:CHN160"/>
    <mergeCell ref="CHO160:CHT160"/>
    <mergeCell ref="CHU160:CHZ160"/>
    <mergeCell ref="CIA160:CIF160"/>
    <mergeCell ref="CIG160:CIL160"/>
    <mergeCell ref="CFS160:CFX160"/>
    <mergeCell ref="CFY160:CGD160"/>
    <mergeCell ref="CGE160:CGJ160"/>
    <mergeCell ref="CGK160:CGP160"/>
    <mergeCell ref="CGQ160:CGV160"/>
    <mergeCell ref="CGW160:CHB160"/>
    <mergeCell ref="CEI160:CEN160"/>
    <mergeCell ref="CEO160:CET160"/>
    <mergeCell ref="CEU160:CEZ160"/>
    <mergeCell ref="CFA160:CFF160"/>
    <mergeCell ref="CFG160:CFL160"/>
    <mergeCell ref="CFM160:CFR160"/>
    <mergeCell ref="CCY160:CDD160"/>
    <mergeCell ref="CDE160:CDJ160"/>
    <mergeCell ref="CDK160:CDP160"/>
    <mergeCell ref="CDQ160:CDV160"/>
    <mergeCell ref="CDW160:CEB160"/>
    <mergeCell ref="CEC160:CEH160"/>
    <mergeCell ref="CBO160:CBT160"/>
    <mergeCell ref="CBU160:CBZ160"/>
    <mergeCell ref="CCA160:CCF160"/>
    <mergeCell ref="CCG160:CCL160"/>
    <mergeCell ref="CCM160:CCR160"/>
    <mergeCell ref="CCS160:CCX160"/>
    <mergeCell ref="CAE160:CAJ160"/>
    <mergeCell ref="CAK160:CAP160"/>
    <mergeCell ref="CAQ160:CAV160"/>
    <mergeCell ref="CAW160:CBB160"/>
    <mergeCell ref="CBC160:CBH160"/>
    <mergeCell ref="CBI160:CBN160"/>
    <mergeCell ref="BYU160:BYZ160"/>
    <mergeCell ref="BZA160:BZF160"/>
    <mergeCell ref="BZG160:BZL160"/>
    <mergeCell ref="BZM160:BZR160"/>
    <mergeCell ref="BZS160:BZX160"/>
    <mergeCell ref="BZY160:CAD160"/>
    <mergeCell ref="BXK160:BXP160"/>
    <mergeCell ref="BXQ160:BXV160"/>
    <mergeCell ref="BXW160:BYB160"/>
    <mergeCell ref="BYC160:BYH160"/>
    <mergeCell ref="BYI160:BYN160"/>
    <mergeCell ref="BYO160:BYT160"/>
    <mergeCell ref="BWA160:BWF160"/>
    <mergeCell ref="BWG160:BWL160"/>
    <mergeCell ref="BWM160:BWR160"/>
    <mergeCell ref="BWS160:BWX160"/>
    <mergeCell ref="BWY160:BXD160"/>
    <mergeCell ref="BXE160:BXJ160"/>
    <mergeCell ref="BUQ160:BUV160"/>
    <mergeCell ref="BUW160:BVB160"/>
    <mergeCell ref="BVC160:BVH160"/>
    <mergeCell ref="BVI160:BVN160"/>
    <mergeCell ref="BVO160:BVT160"/>
    <mergeCell ref="BVU160:BVZ160"/>
    <mergeCell ref="BTG160:BTL160"/>
    <mergeCell ref="BTM160:BTR160"/>
    <mergeCell ref="BTS160:BTX160"/>
    <mergeCell ref="BTY160:BUD160"/>
    <mergeCell ref="BUE160:BUJ160"/>
    <mergeCell ref="BUK160:BUP160"/>
    <mergeCell ref="BRW160:BSB160"/>
    <mergeCell ref="BSC160:BSH160"/>
    <mergeCell ref="BSI160:BSN160"/>
    <mergeCell ref="BSO160:BST160"/>
    <mergeCell ref="BSU160:BSZ160"/>
    <mergeCell ref="BTA160:BTF160"/>
    <mergeCell ref="BQM160:BQR160"/>
    <mergeCell ref="BQS160:BQX160"/>
    <mergeCell ref="BQY160:BRD160"/>
    <mergeCell ref="BRE160:BRJ160"/>
    <mergeCell ref="BRK160:BRP160"/>
    <mergeCell ref="BRQ160:BRV160"/>
    <mergeCell ref="BPC160:BPH160"/>
    <mergeCell ref="BPI160:BPN160"/>
    <mergeCell ref="BPO160:BPT160"/>
    <mergeCell ref="BPU160:BPZ160"/>
    <mergeCell ref="BQA160:BQF160"/>
    <mergeCell ref="BQG160:BQL160"/>
    <mergeCell ref="BNS160:BNX160"/>
    <mergeCell ref="BNY160:BOD160"/>
    <mergeCell ref="BOE160:BOJ160"/>
    <mergeCell ref="BOK160:BOP160"/>
    <mergeCell ref="BOQ160:BOV160"/>
    <mergeCell ref="BOW160:BPB160"/>
    <mergeCell ref="BMI160:BMN160"/>
    <mergeCell ref="BMO160:BMT160"/>
    <mergeCell ref="BMU160:BMZ160"/>
    <mergeCell ref="BNA160:BNF160"/>
    <mergeCell ref="BNG160:BNL160"/>
    <mergeCell ref="BNM160:BNR160"/>
    <mergeCell ref="BKY160:BLD160"/>
    <mergeCell ref="BLE160:BLJ160"/>
    <mergeCell ref="BLK160:BLP160"/>
    <mergeCell ref="BLQ160:BLV160"/>
    <mergeCell ref="BLW160:BMB160"/>
    <mergeCell ref="BMC160:BMH160"/>
    <mergeCell ref="BJO160:BJT160"/>
    <mergeCell ref="BJU160:BJZ160"/>
    <mergeCell ref="BKA160:BKF160"/>
    <mergeCell ref="BKG160:BKL160"/>
    <mergeCell ref="BKM160:BKR160"/>
    <mergeCell ref="BKS160:BKX160"/>
    <mergeCell ref="BIE160:BIJ160"/>
    <mergeCell ref="BIK160:BIP160"/>
    <mergeCell ref="BIQ160:BIV160"/>
    <mergeCell ref="BIW160:BJB160"/>
    <mergeCell ref="BJC160:BJH160"/>
    <mergeCell ref="BJI160:BJN160"/>
    <mergeCell ref="BGU160:BGZ160"/>
    <mergeCell ref="BHA160:BHF160"/>
    <mergeCell ref="BHG160:BHL160"/>
    <mergeCell ref="BHM160:BHR160"/>
    <mergeCell ref="BHS160:BHX160"/>
    <mergeCell ref="BHY160:BID160"/>
    <mergeCell ref="BFK160:BFP160"/>
    <mergeCell ref="BFQ160:BFV160"/>
    <mergeCell ref="BFW160:BGB160"/>
    <mergeCell ref="BGC160:BGH160"/>
    <mergeCell ref="BGI160:BGN160"/>
    <mergeCell ref="BGO160:BGT160"/>
    <mergeCell ref="BEA160:BEF160"/>
    <mergeCell ref="BEG160:BEL160"/>
    <mergeCell ref="BEM160:BER160"/>
    <mergeCell ref="BES160:BEX160"/>
    <mergeCell ref="BEY160:BFD160"/>
    <mergeCell ref="BFE160:BFJ160"/>
    <mergeCell ref="BCQ160:BCV160"/>
    <mergeCell ref="BCW160:BDB160"/>
    <mergeCell ref="BDC160:BDH160"/>
    <mergeCell ref="BDI160:BDN160"/>
    <mergeCell ref="BDO160:BDT160"/>
    <mergeCell ref="BDU160:BDZ160"/>
    <mergeCell ref="BBG160:BBL160"/>
    <mergeCell ref="BBM160:BBR160"/>
    <mergeCell ref="BBS160:BBX160"/>
    <mergeCell ref="BBY160:BCD160"/>
    <mergeCell ref="BCE160:BCJ160"/>
    <mergeCell ref="BCK160:BCP160"/>
    <mergeCell ref="AZW160:BAB160"/>
    <mergeCell ref="BAC160:BAH160"/>
    <mergeCell ref="BAI160:BAN160"/>
    <mergeCell ref="BAO160:BAT160"/>
    <mergeCell ref="BAU160:BAZ160"/>
    <mergeCell ref="BBA160:BBF160"/>
    <mergeCell ref="AYM160:AYR160"/>
    <mergeCell ref="AYS160:AYX160"/>
    <mergeCell ref="AYY160:AZD160"/>
    <mergeCell ref="AZE160:AZJ160"/>
    <mergeCell ref="AZK160:AZP160"/>
    <mergeCell ref="AZQ160:AZV160"/>
    <mergeCell ref="AXC160:AXH160"/>
    <mergeCell ref="AXI160:AXN160"/>
    <mergeCell ref="AXO160:AXT160"/>
    <mergeCell ref="AXU160:AXZ160"/>
    <mergeCell ref="AYA160:AYF160"/>
    <mergeCell ref="AYG160:AYL160"/>
    <mergeCell ref="AVS160:AVX160"/>
    <mergeCell ref="AVY160:AWD160"/>
    <mergeCell ref="AWE160:AWJ160"/>
    <mergeCell ref="AWK160:AWP160"/>
    <mergeCell ref="AWQ160:AWV160"/>
    <mergeCell ref="AWW160:AXB160"/>
    <mergeCell ref="AUI160:AUN160"/>
    <mergeCell ref="AUO160:AUT160"/>
    <mergeCell ref="AUU160:AUZ160"/>
    <mergeCell ref="AVA160:AVF160"/>
    <mergeCell ref="AVG160:AVL160"/>
    <mergeCell ref="AVM160:AVR160"/>
    <mergeCell ref="ASY160:ATD160"/>
    <mergeCell ref="ATE160:ATJ160"/>
    <mergeCell ref="ATK160:ATP160"/>
    <mergeCell ref="ATQ160:ATV160"/>
    <mergeCell ref="ATW160:AUB160"/>
    <mergeCell ref="AUC160:AUH160"/>
    <mergeCell ref="ARO160:ART160"/>
    <mergeCell ref="ARU160:ARZ160"/>
    <mergeCell ref="ASA160:ASF160"/>
    <mergeCell ref="ASG160:ASL160"/>
    <mergeCell ref="ASM160:ASR160"/>
    <mergeCell ref="ASS160:ASX160"/>
    <mergeCell ref="AQE160:AQJ160"/>
    <mergeCell ref="AQK160:AQP160"/>
    <mergeCell ref="AQQ160:AQV160"/>
    <mergeCell ref="AQW160:ARB160"/>
    <mergeCell ref="ARC160:ARH160"/>
    <mergeCell ref="ARI160:ARN160"/>
    <mergeCell ref="AOU160:AOZ160"/>
    <mergeCell ref="APA160:APF160"/>
    <mergeCell ref="APG160:APL160"/>
    <mergeCell ref="APM160:APR160"/>
    <mergeCell ref="APS160:APX160"/>
    <mergeCell ref="APY160:AQD160"/>
    <mergeCell ref="ANK160:ANP160"/>
    <mergeCell ref="ANQ160:ANV160"/>
    <mergeCell ref="ANW160:AOB160"/>
    <mergeCell ref="AOC160:AOH160"/>
    <mergeCell ref="AOI160:AON160"/>
    <mergeCell ref="AOO160:AOT160"/>
    <mergeCell ref="AMA160:AMF160"/>
    <mergeCell ref="AMG160:AML160"/>
    <mergeCell ref="AMM160:AMR160"/>
    <mergeCell ref="AMS160:AMX160"/>
    <mergeCell ref="AMY160:AND160"/>
    <mergeCell ref="ANE160:ANJ160"/>
    <mergeCell ref="AKQ160:AKV160"/>
    <mergeCell ref="AKW160:ALB160"/>
    <mergeCell ref="ALC160:ALH160"/>
    <mergeCell ref="ALI160:ALN160"/>
    <mergeCell ref="ALO160:ALT160"/>
    <mergeCell ref="ALU160:ALZ160"/>
    <mergeCell ref="AJG160:AJL160"/>
    <mergeCell ref="AJM160:AJR160"/>
    <mergeCell ref="AJS160:AJX160"/>
    <mergeCell ref="AJY160:AKD160"/>
    <mergeCell ref="AKE160:AKJ160"/>
    <mergeCell ref="AKK160:AKP160"/>
    <mergeCell ref="AHW160:AIB160"/>
    <mergeCell ref="AIC160:AIH160"/>
    <mergeCell ref="AII160:AIN160"/>
    <mergeCell ref="AIO160:AIT160"/>
    <mergeCell ref="AIU160:AIZ160"/>
    <mergeCell ref="AJA160:AJF160"/>
    <mergeCell ref="AGM160:AGR160"/>
    <mergeCell ref="AGS160:AGX160"/>
    <mergeCell ref="AGY160:AHD160"/>
    <mergeCell ref="AHE160:AHJ160"/>
    <mergeCell ref="AHK160:AHP160"/>
    <mergeCell ref="AHQ160:AHV160"/>
    <mergeCell ref="AFC160:AFH160"/>
    <mergeCell ref="AFI160:AFN160"/>
    <mergeCell ref="AFO160:AFT160"/>
    <mergeCell ref="AFU160:AFZ160"/>
    <mergeCell ref="AGA160:AGF160"/>
    <mergeCell ref="AGG160:AGL160"/>
    <mergeCell ref="ADS160:ADX160"/>
    <mergeCell ref="ADY160:AED160"/>
    <mergeCell ref="AEE160:AEJ160"/>
    <mergeCell ref="AEK160:AEP160"/>
    <mergeCell ref="AEQ160:AEV160"/>
    <mergeCell ref="AEW160:AFB160"/>
    <mergeCell ref="ACI160:ACN160"/>
    <mergeCell ref="ACO160:ACT160"/>
    <mergeCell ref="ACU160:ACZ160"/>
    <mergeCell ref="ADA160:ADF160"/>
    <mergeCell ref="ADG160:ADL160"/>
    <mergeCell ref="ADM160:ADR160"/>
    <mergeCell ref="AAY160:ABD160"/>
    <mergeCell ref="ABE160:ABJ160"/>
    <mergeCell ref="ABK160:ABP160"/>
    <mergeCell ref="ABQ160:ABV160"/>
    <mergeCell ref="ABW160:ACB160"/>
    <mergeCell ref="ACC160:ACH160"/>
    <mergeCell ref="ZO160:ZT160"/>
    <mergeCell ref="ZU160:ZZ160"/>
    <mergeCell ref="AAA160:AAF160"/>
    <mergeCell ref="AAG160:AAL160"/>
    <mergeCell ref="AAM160:AAR160"/>
    <mergeCell ref="AAS160:AAX160"/>
    <mergeCell ref="YE160:YJ160"/>
    <mergeCell ref="YK160:YP160"/>
    <mergeCell ref="YQ160:YV160"/>
    <mergeCell ref="YW160:ZB160"/>
    <mergeCell ref="ZC160:ZH160"/>
    <mergeCell ref="ZI160:ZN160"/>
    <mergeCell ref="WU160:WZ160"/>
    <mergeCell ref="XA160:XF160"/>
    <mergeCell ref="XG160:XL160"/>
    <mergeCell ref="XM160:XR160"/>
    <mergeCell ref="XS160:XX160"/>
    <mergeCell ref="XY160:YD160"/>
    <mergeCell ref="VK160:VP160"/>
    <mergeCell ref="VQ160:VV160"/>
    <mergeCell ref="VW160:WB160"/>
    <mergeCell ref="WC160:WH160"/>
    <mergeCell ref="WI160:WN160"/>
    <mergeCell ref="WO160:WT160"/>
    <mergeCell ref="UA160:UF160"/>
    <mergeCell ref="UG160:UL160"/>
    <mergeCell ref="UM160:UR160"/>
    <mergeCell ref="US160:UX160"/>
    <mergeCell ref="UY160:VD160"/>
    <mergeCell ref="VE160:VJ160"/>
    <mergeCell ref="SQ160:SV160"/>
    <mergeCell ref="SW160:TB160"/>
    <mergeCell ref="TC160:TH160"/>
    <mergeCell ref="TI160:TN160"/>
    <mergeCell ref="TO160:TT160"/>
    <mergeCell ref="TU160:TZ160"/>
    <mergeCell ref="RG160:RL160"/>
    <mergeCell ref="RM160:RR160"/>
    <mergeCell ref="RS160:RX160"/>
    <mergeCell ref="RY160:SD160"/>
    <mergeCell ref="SE160:SJ160"/>
    <mergeCell ref="SK160:SP160"/>
    <mergeCell ref="PW160:QB160"/>
    <mergeCell ref="QC160:QH160"/>
    <mergeCell ref="QI160:QN160"/>
    <mergeCell ref="QO160:QT160"/>
    <mergeCell ref="QU160:QZ160"/>
    <mergeCell ref="RA160:RF160"/>
    <mergeCell ref="OM160:OR160"/>
    <mergeCell ref="OS160:OX160"/>
    <mergeCell ref="OY160:PD160"/>
    <mergeCell ref="PE160:PJ160"/>
    <mergeCell ref="PK160:PP160"/>
    <mergeCell ref="PQ160:PV160"/>
    <mergeCell ref="NC160:NH160"/>
    <mergeCell ref="NI160:NN160"/>
    <mergeCell ref="NO160:NT160"/>
    <mergeCell ref="NU160:NZ160"/>
    <mergeCell ref="OA160:OF160"/>
    <mergeCell ref="OG160:OL160"/>
    <mergeCell ref="LS160:LX160"/>
    <mergeCell ref="LY160:MD160"/>
    <mergeCell ref="ME160:MJ160"/>
    <mergeCell ref="MK160:MP160"/>
    <mergeCell ref="MQ160:MV160"/>
    <mergeCell ref="MW160:NB160"/>
    <mergeCell ref="KI160:KN160"/>
    <mergeCell ref="KO160:KT160"/>
    <mergeCell ref="KU160:KZ160"/>
    <mergeCell ref="LA160:LF160"/>
    <mergeCell ref="LG160:LL160"/>
    <mergeCell ref="LM160:LR160"/>
    <mergeCell ref="IY160:JD160"/>
    <mergeCell ref="JE160:JJ160"/>
    <mergeCell ref="JK160:JP160"/>
    <mergeCell ref="JQ160:JV160"/>
    <mergeCell ref="JW160:KB160"/>
    <mergeCell ref="KC160:KH160"/>
    <mergeCell ref="HO160:HT160"/>
    <mergeCell ref="HU160:HZ160"/>
    <mergeCell ref="IA160:IF160"/>
    <mergeCell ref="IG160:IL160"/>
    <mergeCell ref="IM160:IR160"/>
    <mergeCell ref="IS160:IX160"/>
    <mergeCell ref="GE160:GJ160"/>
    <mergeCell ref="GK160:GP160"/>
    <mergeCell ref="GQ160:GV160"/>
    <mergeCell ref="GW160:HB160"/>
    <mergeCell ref="HC160:HH160"/>
    <mergeCell ref="HI160:HN160"/>
    <mergeCell ref="EU160:EZ160"/>
    <mergeCell ref="FA160:FF160"/>
    <mergeCell ref="FG160:FL160"/>
    <mergeCell ref="FM160:FR160"/>
    <mergeCell ref="FS160:FX160"/>
    <mergeCell ref="FY160:GD160"/>
    <mergeCell ref="DK160:DP160"/>
    <mergeCell ref="DQ160:DV160"/>
    <mergeCell ref="DW160:EB160"/>
    <mergeCell ref="EC160:EH160"/>
    <mergeCell ref="EI160:EN160"/>
    <mergeCell ref="EO160:ET160"/>
    <mergeCell ref="CA160:CF160"/>
    <mergeCell ref="CG160:CL160"/>
    <mergeCell ref="CM160:CR160"/>
    <mergeCell ref="CS160:CX160"/>
    <mergeCell ref="CY160:DD160"/>
    <mergeCell ref="DE160:DJ160"/>
    <mergeCell ref="AQ160:AV160"/>
    <mergeCell ref="AW160:BB160"/>
    <mergeCell ref="BC160:BH160"/>
    <mergeCell ref="BI160:BN160"/>
    <mergeCell ref="BO160:BT160"/>
    <mergeCell ref="BU160:BZ160"/>
    <mergeCell ref="XEO159:XET159"/>
    <mergeCell ref="XEU159:XEZ159"/>
    <mergeCell ref="XFA159:XFD159"/>
    <mergeCell ref="A160:F160"/>
    <mergeCell ref="G160:L160"/>
    <mergeCell ref="M160:R160"/>
    <mergeCell ref="S160:X160"/>
    <mergeCell ref="Y160:AD160"/>
    <mergeCell ref="AE160:AJ160"/>
    <mergeCell ref="AK160:AP160"/>
    <mergeCell ref="XDE159:XDJ159"/>
    <mergeCell ref="XDK159:XDP159"/>
    <mergeCell ref="XDQ159:XDV159"/>
    <mergeCell ref="XDW159:XEB159"/>
    <mergeCell ref="XEC159:XEH159"/>
    <mergeCell ref="XEI159:XEN159"/>
    <mergeCell ref="XBU159:XBZ159"/>
    <mergeCell ref="XCA159:XCF159"/>
    <mergeCell ref="XCG159:XCL159"/>
    <mergeCell ref="XCM159:XCR159"/>
    <mergeCell ref="XCS159:XCX159"/>
    <mergeCell ref="XCY159:XDD159"/>
    <mergeCell ref="XAK159:XAP159"/>
    <mergeCell ref="XAQ159:XAV159"/>
    <mergeCell ref="XAW159:XBB159"/>
    <mergeCell ref="XBC159:XBH159"/>
    <mergeCell ref="XBI159:XBN159"/>
    <mergeCell ref="XBO159:XBT159"/>
    <mergeCell ref="WZA159:WZF159"/>
    <mergeCell ref="WZG159:WZL159"/>
    <mergeCell ref="WZM159:WZR159"/>
    <mergeCell ref="WZS159:WZX159"/>
    <mergeCell ref="WZY159:XAD159"/>
    <mergeCell ref="XAE159:XAJ159"/>
    <mergeCell ref="WXQ159:WXV159"/>
    <mergeCell ref="WXW159:WYB159"/>
    <mergeCell ref="WYC159:WYH159"/>
    <mergeCell ref="WYI159:WYN159"/>
    <mergeCell ref="WYO159:WYT159"/>
    <mergeCell ref="WYU159:WYZ159"/>
    <mergeCell ref="WWG159:WWL159"/>
    <mergeCell ref="WWM159:WWR159"/>
    <mergeCell ref="WWS159:WWX159"/>
    <mergeCell ref="WWY159:WXD159"/>
    <mergeCell ref="WXE159:WXJ159"/>
    <mergeCell ref="WXK159:WXP159"/>
    <mergeCell ref="WUW159:WVB159"/>
    <mergeCell ref="WVC159:WVH159"/>
    <mergeCell ref="WVI159:WVN159"/>
    <mergeCell ref="WVO159:WVT159"/>
    <mergeCell ref="WVU159:WVZ159"/>
    <mergeCell ref="WWA159:WWF159"/>
    <mergeCell ref="WTM159:WTR159"/>
    <mergeCell ref="WTS159:WTX159"/>
    <mergeCell ref="WTY159:WUD159"/>
    <mergeCell ref="WUE159:WUJ159"/>
    <mergeCell ref="WUK159:WUP159"/>
    <mergeCell ref="WUQ159:WUV159"/>
    <mergeCell ref="WSC159:WSH159"/>
    <mergeCell ref="WSI159:WSN159"/>
    <mergeCell ref="WSO159:WST159"/>
    <mergeCell ref="WSU159:WSZ159"/>
    <mergeCell ref="WTA159:WTF159"/>
    <mergeCell ref="WTG159:WTL159"/>
    <mergeCell ref="WQS159:WQX159"/>
    <mergeCell ref="WQY159:WRD159"/>
    <mergeCell ref="WRE159:WRJ159"/>
    <mergeCell ref="WRK159:WRP159"/>
    <mergeCell ref="WRQ159:WRV159"/>
    <mergeCell ref="WRW159:WSB159"/>
    <mergeCell ref="WPI159:WPN159"/>
    <mergeCell ref="WPO159:WPT159"/>
    <mergeCell ref="WPU159:WPZ159"/>
    <mergeCell ref="WQA159:WQF159"/>
    <mergeCell ref="WQG159:WQL159"/>
    <mergeCell ref="WQM159:WQR159"/>
    <mergeCell ref="WNY159:WOD159"/>
    <mergeCell ref="WOE159:WOJ159"/>
    <mergeCell ref="WOK159:WOP159"/>
    <mergeCell ref="WOQ159:WOV159"/>
    <mergeCell ref="WOW159:WPB159"/>
    <mergeCell ref="WPC159:WPH159"/>
    <mergeCell ref="WMO159:WMT159"/>
    <mergeCell ref="WMU159:WMZ159"/>
    <mergeCell ref="WNA159:WNF159"/>
    <mergeCell ref="WNG159:WNL159"/>
    <mergeCell ref="WNM159:WNR159"/>
    <mergeCell ref="WNS159:WNX159"/>
    <mergeCell ref="WLE159:WLJ159"/>
    <mergeCell ref="WLK159:WLP159"/>
    <mergeCell ref="WLQ159:WLV159"/>
    <mergeCell ref="WLW159:WMB159"/>
    <mergeCell ref="WMC159:WMH159"/>
    <mergeCell ref="WMI159:WMN159"/>
    <mergeCell ref="WJU159:WJZ159"/>
    <mergeCell ref="WKA159:WKF159"/>
    <mergeCell ref="WKG159:WKL159"/>
    <mergeCell ref="WKM159:WKR159"/>
    <mergeCell ref="WKS159:WKX159"/>
    <mergeCell ref="WKY159:WLD159"/>
    <mergeCell ref="WIK159:WIP159"/>
    <mergeCell ref="WIQ159:WIV159"/>
    <mergeCell ref="WIW159:WJB159"/>
    <mergeCell ref="WJC159:WJH159"/>
    <mergeCell ref="WJI159:WJN159"/>
    <mergeCell ref="WJO159:WJT159"/>
    <mergeCell ref="WHA159:WHF159"/>
    <mergeCell ref="WHG159:WHL159"/>
    <mergeCell ref="WHM159:WHR159"/>
    <mergeCell ref="WHS159:WHX159"/>
    <mergeCell ref="WHY159:WID159"/>
    <mergeCell ref="WIE159:WIJ159"/>
    <mergeCell ref="WFQ159:WFV159"/>
    <mergeCell ref="WFW159:WGB159"/>
    <mergeCell ref="WGC159:WGH159"/>
    <mergeCell ref="WGI159:WGN159"/>
    <mergeCell ref="WGO159:WGT159"/>
    <mergeCell ref="WGU159:WGZ159"/>
    <mergeCell ref="WEG159:WEL159"/>
    <mergeCell ref="WEM159:WER159"/>
    <mergeCell ref="WES159:WEX159"/>
    <mergeCell ref="WEY159:WFD159"/>
    <mergeCell ref="WFE159:WFJ159"/>
    <mergeCell ref="WFK159:WFP159"/>
    <mergeCell ref="WCW159:WDB159"/>
    <mergeCell ref="WDC159:WDH159"/>
    <mergeCell ref="WDI159:WDN159"/>
    <mergeCell ref="WDO159:WDT159"/>
    <mergeCell ref="WDU159:WDZ159"/>
    <mergeCell ref="WEA159:WEF159"/>
    <mergeCell ref="WBM159:WBR159"/>
    <mergeCell ref="WBS159:WBX159"/>
    <mergeCell ref="WBY159:WCD159"/>
    <mergeCell ref="WCE159:WCJ159"/>
    <mergeCell ref="WCK159:WCP159"/>
    <mergeCell ref="WCQ159:WCV159"/>
    <mergeCell ref="WAC159:WAH159"/>
    <mergeCell ref="WAI159:WAN159"/>
    <mergeCell ref="WAO159:WAT159"/>
    <mergeCell ref="WAU159:WAZ159"/>
    <mergeCell ref="WBA159:WBF159"/>
    <mergeCell ref="WBG159:WBL159"/>
    <mergeCell ref="VYS159:VYX159"/>
    <mergeCell ref="VYY159:VZD159"/>
    <mergeCell ref="VZE159:VZJ159"/>
    <mergeCell ref="VZK159:VZP159"/>
    <mergeCell ref="VZQ159:VZV159"/>
    <mergeCell ref="VZW159:WAB159"/>
    <mergeCell ref="VXI159:VXN159"/>
    <mergeCell ref="VXO159:VXT159"/>
    <mergeCell ref="VXU159:VXZ159"/>
    <mergeCell ref="VYA159:VYF159"/>
    <mergeCell ref="VYG159:VYL159"/>
    <mergeCell ref="VYM159:VYR159"/>
    <mergeCell ref="VVY159:VWD159"/>
    <mergeCell ref="VWE159:VWJ159"/>
    <mergeCell ref="VWK159:VWP159"/>
    <mergeCell ref="VWQ159:VWV159"/>
    <mergeCell ref="VWW159:VXB159"/>
    <mergeCell ref="VXC159:VXH159"/>
    <mergeCell ref="VUO159:VUT159"/>
    <mergeCell ref="VUU159:VUZ159"/>
    <mergeCell ref="VVA159:VVF159"/>
    <mergeCell ref="VVG159:VVL159"/>
    <mergeCell ref="VVM159:VVR159"/>
    <mergeCell ref="VVS159:VVX159"/>
    <mergeCell ref="VTE159:VTJ159"/>
    <mergeCell ref="VTK159:VTP159"/>
    <mergeCell ref="VTQ159:VTV159"/>
    <mergeCell ref="VTW159:VUB159"/>
    <mergeCell ref="VUC159:VUH159"/>
    <mergeCell ref="VUI159:VUN159"/>
    <mergeCell ref="VRU159:VRZ159"/>
    <mergeCell ref="VSA159:VSF159"/>
    <mergeCell ref="VSG159:VSL159"/>
    <mergeCell ref="VSM159:VSR159"/>
    <mergeCell ref="VSS159:VSX159"/>
    <mergeCell ref="VSY159:VTD159"/>
    <mergeCell ref="VQK159:VQP159"/>
    <mergeCell ref="VQQ159:VQV159"/>
    <mergeCell ref="VQW159:VRB159"/>
    <mergeCell ref="VRC159:VRH159"/>
    <mergeCell ref="VRI159:VRN159"/>
    <mergeCell ref="VRO159:VRT159"/>
    <mergeCell ref="VPA159:VPF159"/>
    <mergeCell ref="VPG159:VPL159"/>
    <mergeCell ref="VPM159:VPR159"/>
    <mergeCell ref="VPS159:VPX159"/>
    <mergeCell ref="VPY159:VQD159"/>
    <mergeCell ref="VQE159:VQJ159"/>
    <mergeCell ref="VNQ159:VNV159"/>
    <mergeCell ref="VNW159:VOB159"/>
    <mergeCell ref="VOC159:VOH159"/>
    <mergeCell ref="VOI159:VON159"/>
    <mergeCell ref="VOO159:VOT159"/>
    <mergeCell ref="VOU159:VOZ159"/>
    <mergeCell ref="VMG159:VML159"/>
    <mergeCell ref="VMM159:VMR159"/>
    <mergeCell ref="VMS159:VMX159"/>
    <mergeCell ref="VMY159:VND159"/>
    <mergeCell ref="VNE159:VNJ159"/>
    <mergeCell ref="VNK159:VNP159"/>
    <mergeCell ref="VKW159:VLB159"/>
    <mergeCell ref="VLC159:VLH159"/>
    <mergeCell ref="VLI159:VLN159"/>
    <mergeCell ref="VLO159:VLT159"/>
    <mergeCell ref="VLU159:VLZ159"/>
    <mergeCell ref="VMA159:VMF159"/>
    <mergeCell ref="VJM159:VJR159"/>
    <mergeCell ref="VJS159:VJX159"/>
    <mergeCell ref="VJY159:VKD159"/>
    <mergeCell ref="VKE159:VKJ159"/>
    <mergeCell ref="VKK159:VKP159"/>
    <mergeCell ref="VKQ159:VKV159"/>
    <mergeCell ref="VIC159:VIH159"/>
    <mergeCell ref="VII159:VIN159"/>
    <mergeCell ref="VIO159:VIT159"/>
    <mergeCell ref="VIU159:VIZ159"/>
    <mergeCell ref="VJA159:VJF159"/>
    <mergeCell ref="VJG159:VJL159"/>
    <mergeCell ref="VGS159:VGX159"/>
    <mergeCell ref="VGY159:VHD159"/>
    <mergeCell ref="VHE159:VHJ159"/>
    <mergeCell ref="VHK159:VHP159"/>
    <mergeCell ref="VHQ159:VHV159"/>
    <mergeCell ref="VHW159:VIB159"/>
    <mergeCell ref="VFI159:VFN159"/>
    <mergeCell ref="VFO159:VFT159"/>
    <mergeCell ref="VFU159:VFZ159"/>
    <mergeCell ref="VGA159:VGF159"/>
    <mergeCell ref="VGG159:VGL159"/>
    <mergeCell ref="VGM159:VGR159"/>
    <mergeCell ref="VDY159:VED159"/>
    <mergeCell ref="VEE159:VEJ159"/>
    <mergeCell ref="VEK159:VEP159"/>
    <mergeCell ref="VEQ159:VEV159"/>
    <mergeCell ref="VEW159:VFB159"/>
    <mergeCell ref="VFC159:VFH159"/>
    <mergeCell ref="VCO159:VCT159"/>
    <mergeCell ref="VCU159:VCZ159"/>
    <mergeCell ref="VDA159:VDF159"/>
    <mergeCell ref="VDG159:VDL159"/>
    <mergeCell ref="VDM159:VDR159"/>
    <mergeCell ref="VDS159:VDX159"/>
    <mergeCell ref="VBE159:VBJ159"/>
    <mergeCell ref="VBK159:VBP159"/>
    <mergeCell ref="VBQ159:VBV159"/>
    <mergeCell ref="VBW159:VCB159"/>
    <mergeCell ref="VCC159:VCH159"/>
    <mergeCell ref="VCI159:VCN159"/>
    <mergeCell ref="UZU159:UZZ159"/>
    <mergeCell ref="VAA159:VAF159"/>
    <mergeCell ref="VAG159:VAL159"/>
    <mergeCell ref="VAM159:VAR159"/>
    <mergeCell ref="VAS159:VAX159"/>
    <mergeCell ref="VAY159:VBD159"/>
    <mergeCell ref="UYK159:UYP159"/>
    <mergeCell ref="UYQ159:UYV159"/>
    <mergeCell ref="UYW159:UZB159"/>
    <mergeCell ref="UZC159:UZH159"/>
    <mergeCell ref="UZI159:UZN159"/>
    <mergeCell ref="UZO159:UZT159"/>
    <mergeCell ref="UXA159:UXF159"/>
    <mergeCell ref="UXG159:UXL159"/>
    <mergeCell ref="UXM159:UXR159"/>
    <mergeCell ref="UXS159:UXX159"/>
    <mergeCell ref="UXY159:UYD159"/>
    <mergeCell ref="UYE159:UYJ159"/>
    <mergeCell ref="UVQ159:UVV159"/>
    <mergeCell ref="UVW159:UWB159"/>
    <mergeCell ref="UWC159:UWH159"/>
    <mergeCell ref="UWI159:UWN159"/>
    <mergeCell ref="UWO159:UWT159"/>
    <mergeCell ref="UWU159:UWZ159"/>
    <mergeCell ref="UUG159:UUL159"/>
    <mergeCell ref="UUM159:UUR159"/>
    <mergeCell ref="UUS159:UUX159"/>
    <mergeCell ref="UUY159:UVD159"/>
    <mergeCell ref="UVE159:UVJ159"/>
    <mergeCell ref="UVK159:UVP159"/>
    <mergeCell ref="USW159:UTB159"/>
    <mergeCell ref="UTC159:UTH159"/>
    <mergeCell ref="UTI159:UTN159"/>
    <mergeCell ref="UTO159:UTT159"/>
    <mergeCell ref="UTU159:UTZ159"/>
    <mergeCell ref="UUA159:UUF159"/>
    <mergeCell ref="URM159:URR159"/>
    <mergeCell ref="URS159:URX159"/>
    <mergeCell ref="URY159:USD159"/>
    <mergeCell ref="USE159:USJ159"/>
    <mergeCell ref="USK159:USP159"/>
    <mergeCell ref="USQ159:USV159"/>
    <mergeCell ref="UQC159:UQH159"/>
    <mergeCell ref="UQI159:UQN159"/>
    <mergeCell ref="UQO159:UQT159"/>
    <mergeCell ref="UQU159:UQZ159"/>
    <mergeCell ref="URA159:URF159"/>
    <mergeCell ref="URG159:URL159"/>
    <mergeCell ref="UOS159:UOX159"/>
    <mergeCell ref="UOY159:UPD159"/>
    <mergeCell ref="UPE159:UPJ159"/>
    <mergeCell ref="UPK159:UPP159"/>
    <mergeCell ref="UPQ159:UPV159"/>
    <mergeCell ref="UPW159:UQB159"/>
    <mergeCell ref="UNI159:UNN159"/>
    <mergeCell ref="UNO159:UNT159"/>
    <mergeCell ref="UNU159:UNZ159"/>
    <mergeCell ref="UOA159:UOF159"/>
    <mergeCell ref="UOG159:UOL159"/>
    <mergeCell ref="UOM159:UOR159"/>
    <mergeCell ref="ULY159:UMD159"/>
    <mergeCell ref="UME159:UMJ159"/>
    <mergeCell ref="UMK159:UMP159"/>
    <mergeCell ref="UMQ159:UMV159"/>
    <mergeCell ref="UMW159:UNB159"/>
    <mergeCell ref="UNC159:UNH159"/>
    <mergeCell ref="UKO159:UKT159"/>
    <mergeCell ref="UKU159:UKZ159"/>
    <mergeCell ref="ULA159:ULF159"/>
    <mergeCell ref="ULG159:ULL159"/>
    <mergeCell ref="ULM159:ULR159"/>
    <mergeCell ref="ULS159:ULX159"/>
    <mergeCell ref="UJE159:UJJ159"/>
    <mergeCell ref="UJK159:UJP159"/>
    <mergeCell ref="UJQ159:UJV159"/>
    <mergeCell ref="UJW159:UKB159"/>
    <mergeCell ref="UKC159:UKH159"/>
    <mergeCell ref="UKI159:UKN159"/>
    <mergeCell ref="UHU159:UHZ159"/>
    <mergeCell ref="UIA159:UIF159"/>
    <mergeCell ref="UIG159:UIL159"/>
    <mergeCell ref="UIM159:UIR159"/>
    <mergeCell ref="UIS159:UIX159"/>
    <mergeCell ref="UIY159:UJD159"/>
    <mergeCell ref="UGK159:UGP159"/>
    <mergeCell ref="UGQ159:UGV159"/>
    <mergeCell ref="UGW159:UHB159"/>
    <mergeCell ref="UHC159:UHH159"/>
    <mergeCell ref="UHI159:UHN159"/>
    <mergeCell ref="UHO159:UHT159"/>
    <mergeCell ref="UFA159:UFF159"/>
    <mergeCell ref="UFG159:UFL159"/>
    <mergeCell ref="UFM159:UFR159"/>
    <mergeCell ref="UFS159:UFX159"/>
    <mergeCell ref="UFY159:UGD159"/>
    <mergeCell ref="UGE159:UGJ159"/>
    <mergeCell ref="UDQ159:UDV159"/>
    <mergeCell ref="UDW159:UEB159"/>
    <mergeCell ref="UEC159:UEH159"/>
    <mergeCell ref="UEI159:UEN159"/>
    <mergeCell ref="UEO159:UET159"/>
    <mergeCell ref="UEU159:UEZ159"/>
    <mergeCell ref="UCG159:UCL159"/>
    <mergeCell ref="UCM159:UCR159"/>
    <mergeCell ref="UCS159:UCX159"/>
    <mergeCell ref="UCY159:UDD159"/>
    <mergeCell ref="UDE159:UDJ159"/>
    <mergeCell ref="UDK159:UDP159"/>
    <mergeCell ref="UAW159:UBB159"/>
    <mergeCell ref="UBC159:UBH159"/>
    <mergeCell ref="UBI159:UBN159"/>
    <mergeCell ref="UBO159:UBT159"/>
    <mergeCell ref="UBU159:UBZ159"/>
    <mergeCell ref="UCA159:UCF159"/>
    <mergeCell ref="TZM159:TZR159"/>
    <mergeCell ref="TZS159:TZX159"/>
    <mergeCell ref="TZY159:UAD159"/>
    <mergeCell ref="UAE159:UAJ159"/>
    <mergeCell ref="UAK159:UAP159"/>
    <mergeCell ref="UAQ159:UAV159"/>
    <mergeCell ref="TYC159:TYH159"/>
    <mergeCell ref="TYI159:TYN159"/>
    <mergeCell ref="TYO159:TYT159"/>
    <mergeCell ref="TYU159:TYZ159"/>
    <mergeCell ref="TZA159:TZF159"/>
    <mergeCell ref="TZG159:TZL159"/>
    <mergeCell ref="TWS159:TWX159"/>
    <mergeCell ref="TWY159:TXD159"/>
    <mergeCell ref="TXE159:TXJ159"/>
    <mergeCell ref="TXK159:TXP159"/>
    <mergeCell ref="TXQ159:TXV159"/>
    <mergeCell ref="TXW159:TYB159"/>
    <mergeCell ref="TVI159:TVN159"/>
    <mergeCell ref="TVO159:TVT159"/>
    <mergeCell ref="TVU159:TVZ159"/>
    <mergeCell ref="TWA159:TWF159"/>
    <mergeCell ref="TWG159:TWL159"/>
    <mergeCell ref="TWM159:TWR159"/>
    <mergeCell ref="TTY159:TUD159"/>
    <mergeCell ref="TUE159:TUJ159"/>
    <mergeCell ref="TUK159:TUP159"/>
    <mergeCell ref="TUQ159:TUV159"/>
    <mergeCell ref="TUW159:TVB159"/>
    <mergeCell ref="TVC159:TVH159"/>
    <mergeCell ref="TSO159:TST159"/>
    <mergeCell ref="TSU159:TSZ159"/>
    <mergeCell ref="TTA159:TTF159"/>
    <mergeCell ref="TTG159:TTL159"/>
    <mergeCell ref="TTM159:TTR159"/>
    <mergeCell ref="TTS159:TTX159"/>
    <mergeCell ref="TRE159:TRJ159"/>
    <mergeCell ref="TRK159:TRP159"/>
    <mergeCell ref="TRQ159:TRV159"/>
    <mergeCell ref="TRW159:TSB159"/>
    <mergeCell ref="TSC159:TSH159"/>
    <mergeCell ref="TSI159:TSN159"/>
    <mergeCell ref="TPU159:TPZ159"/>
    <mergeCell ref="TQA159:TQF159"/>
    <mergeCell ref="TQG159:TQL159"/>
    <mergeCell ref="TQM159:TQR159"/>
    <mergeCell ref="TQS159:TQX159"/>
    <mergeCell ref="TQY159:TRD159"/>
    <mergeCell ref="TOK159:TOP159"/>
    <mergeCell ref="TOQ159:TOV159"/>
    <mergeCell ref="TOW159:TPB159"/>
    <mergeCell ref="TPC159:TPH159"/>
    <mergeCell ref="TPI159:TPN159"/>
    <mergeCell ref="TPO159:TPT159"/>
    <mergeCell ref="TNA159:TNF159"/>
    <mergeCell ref="TNG159:TNL159"/>
    <mergeCell ref="TNM159:TNR159"/>
    <mergeCell ref="TNS159:TNX159"/>
    <mergeCell ref="TNY159:TOD159"/>
    <mergeCell ref="TOE159:TOJ159"/>
    <mergeCell ref="TLQ159:TLV159"/>
    <mergeCell ref="TLW159:TMB159"/>
    <mergeCell ref="TMC159:TMH159"/>
    <mergeCell ref="TMI159:TMN159"/>
    <mergeCell ref="TMO159:TMT159"/>
    <mergeCell ref="TMU159:TMZ159"/>
    <mergeCell ref="TKG159:TKL159"/>
    <mergeCell ref="TKM159:TKR159"/>
    <mergeCell ref="TKS159:TKX159"/>
    <mergeCell ref="TKY159:TLD159"/>
    <mergeCell ref="TLE159:TLJ159"/>
    <mergeCell ref="TLK159:TLP159"/>
    <mergeCell ref="TIW159:TJB159"/>
    <mergeCell ref="TJC159:TJH159"/>
    <mergeCell ref="TJI159:TJN159"/>
    <mergeCell ref="TJO159:TJT159"/>
    <mergeCell ref="TJU159:TJZ159"/>
    <mergeCell ref="TKA159:TKF159"/>
    <mergeCell ref="THM159:THR159"/>
    <mergeCell ref="THS159:THX159"/>
    <mergeCell ref="THY159:TID159"/>
    <mergeCell ref="TIE159:TIJ159"/>
    <mergeCell ref="TIK159:TIP159"/>
    <mergeCell ref="TIQ159:TIV159"/>
    <mergeCell ref="TGC159:TGH159"/>
    <mergeCell ref="TGI159:TGN159"/>
    <mergeCell ref="TGO159:TGT159"/>
    <mergeCell ref="TGU159:TGZ159"/>
    <mergeCell ref="THA159:THF159"/>
    <mergeCell ref="THG159:THL159"/>
    <mergeCell ref="TES159:TEX159"/>
    <mergeCell ref="TEY159:TFD159"/>
    <mergeCell ref="TFE159:TFJ159"/>
    <mergeCell ref="TFK159:TFP159"/>
    <mergeCell ref="TFQ159:TFV159"/>
    <mergeCell ref="TFW159:TGB159"/>
    <mergeCell ref="TDI159:TDN159"/>
    <mergeCell ref="TDO159:TDT159"/>
    <mergeCell ref="TDU159:TDZ159"/>
    <mergeCell ref="TEA159:TEF159"/>
    <mergeCell ref="TEG159:TEL159"/>
    <mergeCell ref="TEM159:TER159"/>
    <mergeCell ref="TBY159:TCD159"/>
    <mergeCell ref="TCE159:TCJ159"/>
    <mergeCell ref="TCK159:TCP159"/>
    <mergeCell ref="TCQ159:TCV159"/>
    <mergeCell ref="TCW159:TDB159"/>
    <mergeCell ref="TDC159:TDH159"/>
    <mergeCell ref="TAO159:TAT159"/>
    <mergeCell ref="TAU159:TAZ159"/>
    <mergeCell ref="TBA159:TBF159"/>
    <mergeCell ref="TBG159:TBL159"/>
    <mergeCell ref="TBM159:TBR159"/>
    <mergeCell ref="TBS159:TBX159"/>
    <mergeCell ref="SZE159:SZJ159"/>
    <mergeCell ref="SZK159:SZP159"/>
    <mergeCell ref="SZQ159:SZV159"/>
    <mergeCell ref="SZW159:TAB159"/>
    <mergeCell ref="TAC159:TAH159"/>
    <mergeCell ref="TAI159:TAN159"/>
    <mergeCell ref="SXU159:SXZ159"/>
    <mergeCell ref="SYA159:SYF159"/>
    <mergeCell ref="SYG159:SYL159"/>
    <mergeCell ref="SYM159:SYR159"/>
    <mergeCell ref="SYS159:SYX159"/>
    <mergeCell ref="SYY159:SZD159"/>
    <mergeCell ref="SWK159:SWP159"/>
    <mergeCell ref="SWQ159:SWV159"/>
    <mergeCell ref="SWW159:SXB159"/>
    <mergeCell ref="SXC159:SXH159"/>
    <mergeCell ref="SXI159:SXN159"/>
    <mergeCell ref="SXO159:SXT159"/>
    <mergeCell ref="SVA159:SVF159"/>
    <mergeCell ref="SVG159:SVL159"/>
    <mergeCell ref="SVM159:SVR159"/>
    <mergeCell ref="SVS159:SVX159"/>
    <mergeCell ref="SVY159:SWD159"/>
    <mergeCell ref="SWE159:SWJ159"/>
    <mergeCell ref="STQ159:STV159"/>
    <mergeCell ref="STW159:SUB159"/>
    <mergeCell ref="SUC159:SUH159"/>
    <mergeCell ref="SUI159:SUN159"/>
    <mergeCell ref="SUO159:SUT159"/>
    <mergeCell ref="SUU159:SUZ159"/>
    <mergeCell ref="SSG159:SSL159"/>
    <mergeCell ref="SSM159:SSR159"/>
    <mergeCell ref="SSS159:SSX159"/>
    <mergeCell ref="SSY159:STD159"/>
    <mergeCell ref="STE159:STJ159"/>
    <mergeCell ref="STK159:STP159"/>
    <mergeCell ref="SQW159:SRB159"/>
    <mergeCell ref="SRC159:SRH159"/>
    <mergeCell ref="SRI159:SRN159"/>
    <mergeCell ref="SRO159:SRT159"/>
    <mergeCell ref="SRU159:SRZ159"/>
    <mergeCell ref="SSA159:SSF159"/>
    <mergeCell ref="SPM159:SPR159"/>
    <mergeCell ref="SPS159:SPX159"/>
    <mergeCell ref="SPY159:SQD159"/>
    <mergeCell ref="SQE159:SQJ159"/>
    <mergeCell ref="SQK159:SQP159"/>
    <mergeCell ref="SQQ159:SQV159"/>
    <mergeCell ref="SOC159:SOH159"/>
    <mergeCell ref="SOI159:SON159"/>
    <mergeCell ref="SOO159:SOT159"/>
    <mergeCell ref="SOU159:SOZ159"/>
    <mergeCell ref="SPA159:SPF159"/>
    <mergeCell ref="SPG159:SPL159"/>
    <mergeCell ref="SMS159:SMX159"/>
    <mergeCell ref="SMY159:SND159"/>
    <mergeCell ref="SNE159:SNJ159"/>
    <mergeCell ref="SNK159:SNP159"/>
    <mergeCell ref="SNQ159:SNV159"/>
    <mergeCell ref="SNW159:SOB159"/>
    <mergeCell ref="SLI159:SLN159"/>
    <mergeCell ref="SLO159:SLT159"/>
    <mergeCell ref="SLU159:SLZ159"/>
    <mergeCell ref="SMA159:SMF159"/>
    <mergeCell ref="SMG159:SML159"/>
    <mergeCell ref="SMM159:SMR159"/>
    <mergeCell ref="SJY159:SKD159"/>
    <mergeCell ref="SKE159:SKJ159"/>
    <mergeCell ref="SKK159:SKP159"/>
    <mergeCell ref="SKQ159:SKV159"/>
    <mergeCell ref="SKW159:SLB159"/>
    <mergeCell ref="SLC159:SLH159"/>
    <mergeCell ref="SIO159:SIT159"/>
    <mergeCell ref="SIU159:SIZ159"/>
    <mergeCell ref="SJA159:SJF159"/>
    <mergeCell ref="SJG159:SJL159"/>
    <mergeCell ref="SJM159:SJR159"/>
    <mergeCell ref="SJS159:SJX159"/>
    <mergeCell ref="SHE159:SHJ159"/>
    <mergeCell ref="SHK159:SHP159"/>
    <mergeCell ref="SHQ159:SHV159"/>
    <mergeCell ref="SHW159:SIB159"/>
    <mergeCell ref="SIC159:SIH159"/>
    <mergeCell ref="SII159:SIN159"/>
    <mergeCell ref="SFU159:SFZ159"/>
    <mergeCell ref="SGA159:SGF159"/>
    <mergeCell ref="SGG159:SGL159"/>
    <mergeCell ref="SGM159:SGR159"/>
    <mergeCell ref="SGS159:SGX159"/>
    <mergeCell ref="SGY159:SHD159"/>
    <mergeCell ref="SEK159:SEP159"/>
    <mergeCell ref="SEQ159:SEV159"/>
    <mergeCell ref="SEW159:SFB159"/>
    <mergeCell ref="SFC159:SFH159"/>
    <mergeCell ref="SFI159:SFN159"/>
    <mergeCell ref="SFO159:SFT159"/>
    <mergeCell ref="SDA159:SDF159"/>
    <mergeCell ref="SDG159:SDL159"/>
    <mergeCell ref="SDM159:SDR159"/>
    <mergeCell ref="SDS159:SDX159"/>
    <mergeCell ref="SDY159:SED159"/>
    <mergeCell ref="SEE159:SEJ159"/>
    <mergeCell ref="SBQ159:SBV159"/>
    <mergeCell ref="SBW159:SCB159"/>
    <mergeCell ref="SCC159:SCH159"/>
    <mergeCell ref="SCI159:SCN159"/>
    <mergeCell ref="SCO159:SCT159"/>
    <mergeCell ref="SCU159:SCZ159"/>
    <mergeCell ref="SAG159:SAL159"/>
    <mergeCell ref="SAM159:SAR159"/>
    <mergeCell ref="SAS159:SAX159"/>
    <mergeCell ref="SAY159:SBD159"/>
    <mergeCell ref="SBE159:SBJ159"/>
    <mergeCell ref="SBK159:SBP159"/>
    <mergeCell ref="RYW159:RZB159"/>
    <mergeCell ref="RZC159:RZH159"/>
    <mergeCell ref="RZI159:RZN159"/>
    <mergeCell ref="RZO159:RZT159"/>
    <mergeCell ref="RZU159:RZZ159"/>
    <mergeCell ref="SAA159:SAF159"/>
    <mergeCell ref="RXM159:RXR159"/>
    <mergeCell ref="RXS159:RXX159"/>
    <mergeCell ref="RXY159:RYD159"/>
    <mergeCell ref="RYE159:RYJ159"/>
    <mergeCell ref="RYK159:RYP159"/>
    <mergeCell ref="RYQ159:RYV159"/>
    <mergeCell ref="RWC159:RWH159"/>
    <mergeCell ref="RWI159:RWN159"/>
    <mergeCell ref="RWO159:RWT159"/>
    <mergeCell ref="RWU159:RWZ159"/>
    <mergeCell ref="RXA159:RXF159"/>
    <mergeCell ref="RXG159:RXL159"/>
    <mergeCell ref="RUS159:RUX159"/>
    <mergeCell ref="RUY159:RVD159"/>
    <mergeCell ref="RVE159:RVJ159"/>
    <mergeCell ref="RVK159:RVP159"/>
    <mergeCell ref="RVQ159:RVV159"/>
    <mergeCell ref="RVW159:RWB159"/>
    <mergeCell ref="RTI159:RTN159"/>
    <mergeCell ref="RTO159:RTT159"/>
    <mergeCell ref="RTU159:RTZ159"/>
    <mergeCell ref="RUA159:RUF159"/>
    <mergeCell ref="RUG159:RUL159"/>
    <mergeCell ref="RUM159:RUR159"/>
    <mergeCell ref="RRY159:RSD159"/>
    <mergeCell ref="RSE159:RSJ159"/>
    <mergeCell ref="RSK159:RSP159"/>
    <mergeCell ref="RSQ159:RSV159"/>
    <mergeCell ref="RSW159:RTB159"/>
    <mergeCell ref="RTC159:RTH159"/>
    <mergeCell ref="RQO159:RQT159"/>
    <mergeCell ref="RQU159:RQZ159"/>
    <mergeCell ref="RRA159:RRF159"/>
    <mergeCell ref="RRG159:RRL159"/>
    <mergeCell ref="RRM159:RRR159"/>
    <mergeCell ref="RRS159:RRX159"/>
    <mergeCell ref="RPE159:RPJ159"/>
    <mergeCell ref="RPK159:RPP159"/>
    <mergeCell ref="RPQ159:RPV159"/>
    <mergeCell ref="RPW159:RQB159"/>
    <mergeCell ref="RQC159:RQH159"/>
    <mergeCell ref="RQI159:RQN159"/>
    <mergeCell ref="RNU159:RNZ159"/>
    <mergeCell ref="ROA159:ROF159"/>
    <mergeCell ref="ROG159:ROL159"/>
    <mergeCell ref="ROM159:ROR159"/>
    <mergeCell ref="ROS159:ROX159"/>
    <mergeCell ref="ROY159:RPD159"/>
    <mergeCell ref="RMK159:RMP159"/>
    <mergeCell ref="RMQ159:RMV159"/>
    <mergeCell ref="RMW159:RNB159"/>
    <mergeCell ref="RNC159:RNH159"/>
    <mergeCell ref="RNI159:RNN159"/>
    <mergeCell ref="RNO159:RNT159"/>
    <mergeCell ref="RLA159:RLF159"/>
    <mergeCell ref="RLG159:RLL159"/>
    <mergeCell ref="RLM159:RLR159"/>
    <mergeCell ref="RLS159:RLX159"/>
    <mergeCell ref="RLY159:RMD159"/>
    <mergeCell ref="RME159:RMJ159"/>
    <mergeCell ref="RJQ159:RJV159"/>
    <mergeCell ref="RJW159:RKB159"/>
    <mergeCell ref="RKC159:RKH159"/>
    <mergeCell ref="RKI159:RKN159"/>
    <mergeCell ref="RKO159:RKT159"/>
    <mergeCell ref="RKU159:RKZ159"/>
    <mergeCell ref="RIG159:RIL159"/>
    <mergeCell ref="RIM159:RIR159"/>
    <mergeCell ref="RIS159:RIX159"/>
    <mergeCell ref="RIY159:RJD159"/>
    <mergeCell ref="RJE159:RJJ159"/>
    <mergeCell ref="RJK159:RJP159"/>
    <mergeCell ref="RGW159:RHB159"/>
    <mergeCell ref="RHC159:RHH159"/>
    <mergeCell ref="RHI159:RHN159"/>
    <mergeCell ref="RHO159:RHT159"/>
    <mergeCell ref="RHU159:RHZ159"/>
    <mergeCell ref="RIA159:RIF159"/>
    <mergeCell ref="RFM159:RFR159"/>
    <mergeCell ref="RFS159:RFX159"/>
    <mergeCell ref="RFY159:RGD159"/>
    <mergeCell ref="RGE159:RGJ159"/>
    <mergeCell ref="RGK159:RGP159"/>
    <mergeCell ref="RGQ159:RGV159"/>
    <mergeCell ref="REC159:REH159"/>
    <mergeCell ref="REI159:REN159"/>
    <mergeCell ref="REO159:RET159"/>
    <mergeCell ref="REU159:REZ159"/>
    <mergeCell ref="RFA159:RFF159"/>
    <mergeCell ref="RFG159:RFL159"/>
    <mergeCell ref="RCS159:RCX159"/>
    <mergeCell ref="RCY159:RDD159"/>
    <mergeCell ref="RDE159:RDJ159"/>
    <mergeCell ref="RDK159:RDP159"/>
    <mergeCell ref="RDQ159:RDV159"/>
    <mergeCell ref="RDW159:REB159"/>
    <mergeCell ref="RBI159:RBN159"/>
    <mergeCell ref="RBO159:RBT159"/>
    <mergeCell ref="RBU159:RBZ159"/>
    <mergeCell ref="RCA159:RCF159"/>
    <mergeCell ref="RCG159:RCL159"/>
    <mergeCell ref="RCM159:RCR159"/>
    <mergeCell ref="QZY159:RAD159"/>
    <mergeCell ref="RAE159:RAJ159"/>
    <mergeCell ref="RAK159:RAP159"/>
    <mergeCell ref="RAQ159:RAV159"/>
    <mergeCell ref="RAW159:RBB159"/>
    <mergeCell ref="RBC159:RBH159"/>
    <mergeCell ref="QYO159:QYT159"/>
    <mergeCell ref="QYU159:QYZ159"/>
    <mergeCell ref="QZA159:QZF159"/>
    <mergeCell ref="QZG159:QZL159"/>
    <mergeCell ref="QZM159:QZR159"/>
    <mergeCell ref="QZS159:QZX159"/>
    <mergeCell ref="QXE159:QXJ159"/>
    <mergeCell ref="QXK159:QXP159"/>
    <mergeCell ref="QXQ159:QXV159"/>
    <mergeCell ref="QXW159:QYB159"/>
    <mergeCell ref="QYC159:QYH159"/>
    <mergeCell ref="QYI159:QYN159"/>
    <mergeCell ref="QVU159:QVZ159"/>
    <mergeCell ref="QWA159:QWF159"/>
    <mergeCell ref="QWG159:QWL159"/>
    <mergeCell ref="QWM159:QWR159"/>
    <mergeCell ref="QWS159:QWX159"/>
    <mergeCell ref="QWY159:QXD159"/>
    <mergeCell ref="QUK159:QUP159"/>
    <mergeCell ref="QUQ159:QUV159"/>
    <mergeCell ref="QUW159:QVB159"/>
    <mergeCell ref="QVC159:QVH159"/>
    <mergeCell ref="QVI159:QVN159"/>
    <mergeCell ref="QVO159:QVT159"/>
    <mergeCell ref="QTA159:QTF159"/>
    <mergeCell ref="QTG159:QTL159"/>
    <mergeCell ref="QTM159:QTR159"/>
    <mergeCell ref="QTS159:QTX159"/>
    <mergeCell ref="QTY159:QUD159"/>
    <mergeCell ref="QUE159:QUJ159"/>
    <mergeCell ref="QRQ159:QRV159"/>
    <mergeCell ref="QRW159:QSB159"/>
    <mergeCell ref="QSC159:QSH159"/>
    <mergeCell ref="QSI159:QSN159"/>
    <mergeCell ref="QSO159:QST159"/>
    <mergeCell ref="QSU159:QSZ159"/>
    <mergeCell ref="QQG159:QQL159"/>
    <mergeCell ref="QQM159:QQR159"/>
    <mergeCell ref="QQS159:QQX159"/>
    <mergeCell ref="QQY159:QRD159"/>
    <mergeCell ref="QRE159:QRJ159"/>
    <mergeCell ref="QRK159:QRP159"/>
    <mergeCell ref="QOW159:QPB159"/>
    <mergeCell ref="QPC159:QPH159"/>
    <mergeCell ref="QPI159:QPN159"/>
    <mergeCell ref="QPO159:QPT159"/>
    <mergeCell ref="QPU159:QPZ159"/>
    <mergeCell ref="QQA159:QQF159"/>
    <mergeCell ref="QNM159:QNR159"/>
    <mergeCell ref="QNS159:QNX159"/>
    <mergeCell ref="QNY159:QOD159"/>
    <mergeCell ref="QOE159:QOJ159"/>
    <mergeCell ref="QOK159:QOP159"/>
    <mergeCell ref="QOQ159:QOV159"/>
    <mergeCell ref="QMC159:QMH159"/>
    <mergeCell ref="QMI159:QMN159"/>
    <mergeCell ref="QMO159:QMT159"/>
    <mergeCell ref="QMU159:QMZ159"/>
    <mergeCell ref="QNA159:QNF159"/>
    <mergeCell ref="QNG159:QNL159"/>
    <mergeCell ref="QKS159:QKX159"/>
    <mergeCell ref="QKY159:QLD159"/>
    <mergeCell ref="QLE159:QLJ159"/>
    <mergeCell ref="QLK159:QLP159"/>
    <mergeCell ref="QLQ159:QLV159"/>
    <mergeCell ref="QLW159:QMB159"/>
    <mergeCell ref="QJI159:QJN159"/>
    <mergeCell ref="QJO159:QJT159"/>
    <mergeCell ref="QJU159:QJZ159"/>
    <mergeCell ref="QKA159:QKF159"/>
    <mergeCell ref="QKG159:QKL159"/>
    <mergeCell ref="QKM159:QKR159"/>
    <mergeCell ref="QHY159:QID159"/>
    <mergeCell ref="QIE159:QIJ159"/>
    <mergeCell ref="QIK159:QIP159"/>
    <mergeCell ref="QIQ159:QIV159"/>
    <mergeCell ref="QIW159:QJB159"/>
    <mergeCell ref="QJC159:QJH159"/>
    <mergeCell ref="QGO159:QGT159"/>
    <mergeCell ref="QGU159:QGZ159"/>
    <mergeCell ref="QHA159:QHF159"/>
    <mergeCell ref="QHG159:QHL159"/>
    <mergeCell ref="QHM159:QHR159"/>
    <mergeCell ref="QHS159:QHX159"/>
    <mergeCell ref="QFE159:QFJ159"/>
    <mergeCell ref="QFK159:QFP159"/>
    <mergeCell ref="QFQ159:QFV159"/>
    <mergeCell ref="QFW159:QGB159"/>
    <mergeCell ref="QGC159:QGH159"/>
    <mergeCell ref="QGI159:QGN159"/>
    <mergeCell ref="QDU159:QDZ159"/>
    <mergeCell ref="QEA159:QEF159"/>
    <mergeCell ref="QEG159:QEL159"/>
    <mergeCell ref="QEM159:QER159"/>
    <mergeCell ref="QES159:QEX159"/>
    <mergeCell ref="QEY159:QFD159"/>
    <mergeCell ref="QCK159:QCP159"/>
    <mergeCell ref="QCQ159:QCV159"/>
    <mergeCell ref="QCW159:QDB159"/>
    <mergeCell ref="QDC159:QDH159"/>
    <mergeCell ref="QDI159:QDN159"/>
    <mergeCell ref="QDO159:QDT159"/>
    <mergeCell ref="QBA159:QBF159"/>
    <mergeCell ref="QBG159:QBL159"/>
    <mergeCell ref="QBM159:QBR159"/>
    <mergeCell ref="QBS159:QBX159"/>
    <mergeCell ref="QBY159:QCD159"/>
    <mergeCell ref="QCE159:QCJ159"/>
    <mergeCell ref="PZQ159:PZV159"/>
    <mergeCell ref="PZW159:QAB159"/>
    <mergeCell ref="QAC159:QAH159"/>
    <mergeCell ref="QAI159:QAN159"/>
    <mergeCell ref="QAO159:QAT159"/>
    <mergeCell ref="QAU159:QAZ159"/>
    <mergeCell ref="PYG159:PYL159"/>
    <mergeCell ref="PYM159:PYR159"/>
    <mergeCell ref="PYS159:PYX159"/>
    <mergeCell ref="PYY159:PZD159"/>
    <mergeCell ref="PZE159:PZJ159"/>
    <mergeCell ref="PZK159:PZP159"/>
    <mergeCell ref="PWW159:PXB159"/>
    <mergeCell ref="PXC159:PXH159"/>
    <mergeCell ref="PXI159:PXN159"/>
    <mergeCell ref="PXO159:PXT159"/>
    <mergeCell ref="PXU159:PXZ159"/>
    <mergeCell ref="PYA159:PYF159"/>
    <mergeCell ref="PVM159:PVR159"/>
    <mergeCell ref="PVS159:PVX159"/>
    <mergeCell ref="PVY159:PWD159"/>
    <mergeCell ref="PWE159:PWJ159"/>
    <mergeCell ref="PWK159:PWP159"/>
    <mergeCell ref="PWQ159:PWV159"/>
    <mergeCell ref="PUC159:PUH159"/>
    <mergeCell ref="PUI159:PUN159"/>
    <mergeCell ref="PUO159:PUT159"/>
    <mergeCell ref="PUU159:PUZ159"/>
    <mergeCell ref="PVA159:PVF159"/>
    <mergeCell ref="PVG159:PVL159"/>
    <mergeCell ref="PSS159:PSX159"/>
    <mergeCell ref="PSY159:PTD159"/>
    <mergeCell ref="PTE159:PTJ159"/>
    <mergeCell ref="PTK159:PTP159"/>
    <mergeCell ref="PTQ159:PTV159"/>
    <mergeCell ref="PTW159:PUB159"/>
    <mergeCell ref="PRI159:PRN159"/>
    <mergeCell ref="PRO159:PRT159"/>
    <mergeCell ref="PRU159:PRZ159"/>
    <mergeCell ref="PSA159:PSF159"/>
    <mergeCell ref="PSG159:PSL159"/>
    <mergeCell ref="PSM159:PSR159"/>
    <mergeCell ref="PPY159:PQD159"/>
    <mergeCell ref="PQE159:PQJ159"/>
    <mergeCell ref="PQK159:PQP159"/>
    <mergeCell ref="PQQ159:PQV159"/>
    <mergeCell ref="PQW159:PRB159"/>
    <mergeCell ref="PRC159:PRH159"/>
    <mergeCell ref="POO159:POT159"/>
    <mergeCell ref="POU159:POZ159"/>
    <mergeCell ref="PPA159:PPF159"/>
    <mergeCell ref="PPG159:PPL159"/>
    <mergeCell ref="PPM159:PPR159"/>
    <mergeCell ref="PPS159:PPX159"/>
    <mergeCell ref="PNE159:PNJ159"/>
    <mergeCell ref="PNK159:PNP159"/>
    <mergeCell ref="PNQ159:PNV159"/>
    <mergeCell ref="PNW159:POB159"/>
    <mergeCell ref="POC159:POH159"/>
    <mergeCell ref="POI159:PON159"/>
    <mergeCell ref="PLU159:PLZ159"/>
    <mergeCell ref="PMA159:PMF159"/>
    <mergeCell ref="PMG159:PML159"/>
    <mergeCell ref="PMM159:PMR159"/>
    <mergeCell ref="PMS159:PMX159"/>
    <mergeCell ref="PMY159:PND159"/>
    <mergeCell ref="PKK159:PKP159"/>
    <mergeCell ref="PKQ159:PKV159"/>
    <mergeCell ref="PKW159:PLB159"/>
    <mergeCell ref="PLC159:PLH159"/>
    <mergeCell ref="PLI159:PLN159"/>
    <mergeCell ref="PLO159:PLT159"/>
    <mergeCell ref="PJA159:PJF159"/>
    <mergeCell ref="PJG159:PJL159"/>
    <mergeCell ref="PJM159:PJR159"/>
    <mergeCell ref="PJS159:PJX159"/>
    <mergeCell ref="PJY159:PKD159"/>
    <mergeCell ref="PKE159:PKJ159"/>
    <mergeCell ref="PHQ159:PHV159"/>
    <mergeCell ref="PHW159:PIB159"/>
    <mergeCell ref="PIC159:PIH159"/>
    <mergeCell ref="PII159:PIN159"/>
    <mergeCell ref="PIO159:PIT159"/>
    <mergeCell ref="PIU159:PIZ159"/>
    <mergeCell ref="PGG159:PGL159"/>
    <mergeCell ref="PGM159:PGR159"/>
    <mergeCell ref="PGS159:PGX159"/>
    <mergeCell ref="PGY159:PHD159"/>
    <mergeCell ref="PHE159:PHJ159"/>
    <mergeCell ref="PHK159:PHP159"/>
    <mergeCell ref="PEW159:PFB159"/>
    <mergeCell ref="PFC159:PFH159"/>
    <mergeCell ref="PFI159:PFN159"/>
    <mergeCell ref="PFO159:PFT159"/>
    <mergeCell ref="PFU159:PFZ159"/>
    <mergeCell ref="PGA159:PGF159"/>
    <mergeCell ref="PDM159:PDR159"/>
    <mergeCell ref="PDS159:PDX159"/>
    <mergeCell ref="PDY159:PED159"/>
    <mergeCell ref="PEE159:PEJ159"/>
    <mergeCell ref="PEK159:PEP159"/>
    <mergeCell ref="PEQ159:PEV159"/>
    <mergeCell ref="PCC159:PCH159"/>
    <mergeCell ref="PCI159:PCN159"/>
    <mergeCell ref="PCO159:PCT159"/>
    <mergeCell ref="PCU159:PCZ159"/>
    <mergeCell ref="PDA159:PDF159"/>
    <mergeCell ref="PDG159:PDL159"/>
    <mergeCell ref="PAS159:PAX159"/>
    <mergeCell ref="PAY159:PBD159"/>
    <mergeCell ref="PBE159:PBJ159"/>
    <mergeCell ref="PBK159:PBP159"/>
    <mergeCell ref="PBQ159:PBV159"/>
    <mergeCell ref="PBW159:PCB159"/>
    <mergeCell ref="OZI159:OZN159"/>
    <mergeCell ref="OZO159:OZT159"/>
    <mergeCell ref="OZU159:OZZ159"/>
    <mergeCell ref="PAA159:PAF159"/>
    <mergeCell ref="PAG159:PAL159"/>
    <mergeCell ref="PAM159:PAR159"/>
    <mergeCell ref="OXY159:OYD159"/>
    <mergeCell ref="OYE159:OYJ159"/>
    <mergeCell ref="OYK159:OYP159"/>
    <mergeCell ref="OYQ159:OYV159"/>
    <mergeCell ref="OYW159:OZB159"/>
    <mergeCell ref="OZC159:OZH159"/>
    <mergeCell ref="OWO159:OWT159"/>
    <mergeCell ref="OWU159:OWZ159"/>
    <mergeCell ref="OXA159:OXF159"/>
    <mergeCell ref="OXG159:OXL159"/>
    <mergeCell ref="OXM159:OXR159"/>
    <mergeCell ref="OXS159:OXX159"/>
    <mergeCell ref="OVE159:OVJ159"/>
    <mergeCell ref="OVK159:OVP159"/>
    <mergeCell ref="OVQ159:OVV159"/>
    <mergeCell ref="OVW159:OWB159"/>
    <mergeCell ref="OWC159:OWH159"/>
    <mergeCell ref="OWI159:OWN159"/>
    <mergeCell ref="OTU159:OTZ159"/>
    <mergeCell ref="OUA159:OUF159"/>
    <mergeCell ref="OUG159:OUL159"/>
    <mergeCell ref="OUM159:OUR159"/>
    <mergeCell ref="OUS159:OUX159"/>
    <mergeCell ref="OUY159:OVD159"/>
    <mergeCell ref="OSK159:OSP159"/>
    <mergeCell ref="OSQ159:OSV159"/>
    <mergeCell ref="OSW159:OTB159"/>
    <mergeCell ref="OTC159:OTH159"/>
    <mergeCell ref="OTI159:OTN159"/>
    <mergeCell ref="OTO159:OTT159"/>
    <mergeCell ref="ORA159:ORF159"/>
    <mergeCell ref="ORG159:ORL159"/>
    <mergeCell ref="ORM159:ORR159"/>
    <mergeCell ref="ORS159:ORX159"/>
    <mergeCell ref="ORY159:OSD159"/>
    <mergeCell ref="OSE159:OSJ159"/>
    <mergeCell ref="OPQ159:OPV159"/>
    <mergeCell ref="OPW159:OQB159"/>
    <mergeCell ref="OQC159:OQH159"/>
    <mergeCell ref="OQI159:OQN159"/>
    <mergeCell ref="OQO159:OQT159"/>
    <mergeCell ref="OQU159:OQZ159"/>
    <mergeCell ref="OOG159:OOL159"/>
    <mergeCell ref="OOM159:OOR159"/>
    <mergeCell ref="OOS159:OOX159"/>
    <mergeCell ref="OOY159:OPD159"/>
    <mergeCell ref="OPE159:OPJ159"/>
    <mergeCell ref="OPK159:OPP159"/>
    <mergeCell ref="OMW159:ONB159"/>
    <mergeCell ref="ONC159:ONH159"/>
    <mergeCell ref="ONI159:ONN159"/>
    <mergeCell ref="ONO159:ONT159"/>
    <mergeCell ref="ONU159:ONZ159"/>
    <mergeCell ref="OOA159:OOF159"/>
    <mergeCell ref="OLM159:OLR159"/>
    <mergeCell ref="OLS159:OLX159"/>
    <mergeCell ref="OLY159:OMD159"/>
    <mergeCell ref="OME159:OMJ159"/>
    <mergeCell ref="OMK159:OMP159"/>
    <mergeCell ref="OMQ159:OMV159"/>
    <mergeCell ref="OKC159:OKH159"/>
    <mergeCell ref="OKI159:OKN159"/>
    <mergeCell ref="OKO159:OKT159"/>
    <mergeCell ref="OKU159:OKZ159"/>
    <mergeCell ref="OLA159:OLF159"/>
    <mergeCell ref="OLG159:OLL159"/>
    <mergeCell ref="OIS159:OIX159"/>
    <mergeCell ref="OIY159:OJD159"/>
    <mergeCell ref="OJE159:OJJ159"/>
    <mergeCell ref="OJK159:OJP159"/>
    <mergeCell ref="OJQ159:OJV159"/>
    <mergeCell ref="OJW159:OKB159"/>
    <mergeCell ref="OHI159:OHN159"/>
    <mergeCell ref="OHO159:OHT159"/>
    <mergeCell ref="OHU159:OHZ159"/>
    <mergeCell ref="OIA159:OIF159"/>
    <mergeCell ref="OIG159:OIL159"/>
    <mergeCell ref="OIM159:OIR159"/>
    <mergeCell ref="OFY159:OGD159"/>
    <mergeCell ref="OGE159:OGJ159"/>
    <mergeCell ref="OGK159:OGP159"/>
    <mergeCell ref="OGQ159:OGV159"/>
    <mergeCell ref="OGW159:OHB159"/>
    <mergeCell ref="OHC159:OHH159"/>
    <mergeCell ref="OEO159:OET159"/>
    <mergeCell ref="OEU159:OEZ159"/>
    <mergeCell ref="OFA159:OFF159"/>
    <mergeCell ref="OFG159:OFL159"/>
    <mergeCell ref="OFM159:OFR159"/>
    <mergeCell ref="OFS159:OFX159"/>
    <mergeCell ref="ODE159:ODJ159"/>
    <mergeCell ref="ODK159:ODP159"/>
    <mergeCell ref="ODQ159:ODV159"/>
    <mergeCell ref="ODW159:OEB159"/>
    <mergeCell ref="OEC159:OEH159"/>
    <mergeCell ref="OEI159:OEN159"/>
    <mergeCell ref="OBU159:OBZ159"/>
    <mergeCell ref="OCA159:OCF159"/>
    <mergeCell ref="OCG159:OCL159"/>
    <mergeCell ref="OCM159:OCR159"/>
    <mergeCell ref="OCS159:OCX159"/>
    <mergeCell ref="OCY159:ODD159"/>
    <mergeCell ref="OAK159:OAP159"/>
    <mergeCell ref="OAQ159:OAV159"/>
    <mergeCell ref="OAW159:OBB159"/>
    <mergeCell ref="OBC159:OBH159"/>
    <mergeCell ref="OBI159:OBN159"/>
    <mergeCell ref="OBO159:OBT159"/>
    <mergeCell ref="NZA159:NZF159"/>
    <mergeCell ref="NZG159:NZL159"/>
    <mergeCell ref="NZM159:NZR159"/>
    <mergeCell ref="NZS159:NZX159"/>
    <mergeCell ref="NZY159:OAD159"/>
    <mergeCell ref="OAE159:OAJ159"/>
    <mergeCell ref="NXQ159:NXV159"/>
    <mergeCell ref="NXW159:NYB159"/>
    <mergeCell ref="NYC159:NYH159"/>
    <mergeCell ref="NYI159:NYN159"/>
    <mergeCell ref="NYO159:NYT159"/>
    <mergeCell ref="NYU159:NYZ159"/>
    <mergeCell ref="NWG159:NWL159"/>
    <mergeCell ref="NWM159:NWR159"/>
    <mergeCell ref="NWS159:NWX159"/>
    <mergeCell ref="NWY159:NXD159"/>
    <mergeCell ref="NXE159:NXJ159"/>
    <mergeCell ref="NXK159:NXP159"/>
    <mergeCell ref="NUW159:NVB159"/>
    <mergeCell ref="NVC159:NVH159"/>
    <mergeCell ref="NVI159:NVN159"/>
    <mergeCell ref="NVO159:NVT159"/>
    <mergeCell ref="NVU159:NVZ159"/>
    <mergeCell ref="NWA159:NWF159"/>
    <mergeCell ref="NTM159:NTR159"/>
    <mergeCell ref="NTS159:NTX159"/>
    <mergeCell ref="NTY159:NUD159"/>
    <mergeCell ref="NUE159:NUJ159"/>
    <mergeCell ref="NUK159:NUP159"/>
    <mergeCell ref="NUQ159:NUV159"/>
    <mergeCell ref="NSC159:NSH159"/>
    <mergeCell ref="NSI159:NSN159"/>
    <mergeCell ref="NSO159:NST159"/>
    <mergeCell ref="NSU159:NSZ159"/>
    <mergeCell ref="NTA159:NTF159"/>
    <mergeCell ref="NTG159:NTL159"/>
    <mergeCell ref="NQS159:NQX159"/>
    <mergeCell ref="NQY159:NRD159"/>
    <mergeCell ref="NRE159:NRJ159"/>
    <mergeCell ref="NRK159:NRP159"/>
    <mergeCell ref="NRQ159:NRV159"/>
    <mergeCell ref="NRW159:NSB159"/>
    <mergeCell ref="NPI159:NPN159"/>
    <mergeCell ref="NPO159:NPT159"/>
    <mergeCell ref="NPU159:NPZ159"/>
    <mergeCell ref="NQA159:NQF159"/>
    <mergeCell ref="NQG159:NQL159"/>
    <mergeCell ref="NQM159:NQR159"/>
    <mergeCell ref="NNY159:NOD159"/>
    <mergeCell ref="NOE159:NOJ159"/>
    <mergeCell ref="NOK159:NOP159"/>
    <mergeCell ref="NOQ159:NOV159"/>
    <mergeCell ref="NOW159:NPB159"/>
    <mergeCell ref="NPC159:NPH159"/>
    <mergeCell ref="NMO159:NMT159"/>
    <mergeCell ref="NMU159:NMZ159"/>
    <mergeCell ref="NNA159:NNF159"/>
    <mergeCell ref="NNG159:NNL159"/>
    <mergeCell ref="NNM159:NNR159"/>
    <mergeCell ref="NNS159:NNX159"/>
    <mergeCell ref="NLE159:NLJ159"/>
    <mergeCell ref="NLK159:NLP159"/>
    <mergeCell ref="NLQ159:NLV159"/>
    <mergeCell ref="NLW159:NMB159"/>
    <mergeCell ref="NMC159:NMH159"/>
    <mergeCell ref="NMI159:NMN159"/>
    <mergeCell ref="NJU159:NJZ159"/>
    <mergeCell ref="NKA159:NKF159"/>
    <mergeCell ref="NKG159:NKL159"/>
    <mergeCell ref="NKM159:NKR159"/>
    <mergeCell ref="NKS159:NKX159"/>
    <mergeCell ref="NKY159:NLD159"/>
    <mergeCell ref="NIK159:NIP159"/>
    <mergeCell ref="NIQ159:NIV159"/>
    <mergeCell ref="NIW159:NJB159"/>
    <mergeCell ref="NJC159:NJH159"/>
    <mergeCell ref="NJI159:NJN159"/>
    <mergeCell ref="NJO159:NJT159"/>
    <mergeCell ref="NHA159:NHF159"/>
    <mergeCell ref="NHG159:NHL159"/>
    <mergeCell ref="NHM159:NHR159"/>
    <mergeCell ref="NHS159:NHX159"/>
    <mergeCell ref="NHY159:NID159"/>
    <mergeCell ref="NIE159:NIJ159"/>
    <mergeCell ref="NFQ159:NFV159"/>
    <mergeCell ref="NFW159:NGB159"/>
    <mergeCell ref="NGC159:NGH159"/>
    <mergeCell ref="NGI159:NGN159"/>
    <mergeCell ref="NGO159:NGT159"/>
    <mergeCell ref="NGU159:NGZ159"/>
    <mergeCell ref="NEG159:NEL159"/>
    <mergeCell ref="NEM159:NER159"/>
    <mergeCell ref="NES159:NEX159"/>
    <mergeCell ref="NEY159:NFD159"/>
    <mergeCell ref="NFE159:NFJ159"/>
    <mergeCell ref="NFK159:NFP159"/>
    <mergeCell ref="NCW159:NDB159"/>
    <mergeCell ref="NDC159:NDH159"/>
    <mergeCell ref="NDI159:NDN159"/>
    <mergeCell ref="NDO159:NDT159"/>
    <mergeCell ref="NDU159:NDZ159"/>
    <mergeCell ref="NEA159:NEF159"/>
    <mergeCell ref="NBM159:NBR159"/>
    <mergeCell ref="NBS159:NBX159"/>
    <mergeCell ref="NBY159:NCD159"/>
    <mergeCell ref="NCE159:NCJ159"/>
    <mergeCell ref="NCK159:NCP159"/>
    <mergeCell ref="NCQ159:NCV159"/>
    <mergeCell ref="NAC159:NAH159"/>
    <mergeCell ref="NAI159:NAN159"/>
    <mergeCell ref="NAO159:NAT159"/>
    <mergeCell ref="NAU159:NAZ159"/>
    <mergeCell ref="NBA159:NBF159"/>
    <mergeCell ref="NBG159:NBL159"/>
    <mergeCell ref="MYS159:MYX159"/>
    <mergeCell ref="MYY159:MZD159"/>
    <mergeCell ref="MZE159:MZJ159"/>
    <mergeCell ref="MZK159:MZP159"/>
    <mergeCell ref="MZQ159:MZV159"/>
    <mergeCell ref="MZW159:NAB159"/>
    <mergeCell ref="MXI159:MXN159"/>
    <mergeCell ref="MXO159:MXT159"/>
    <mergeCell ref="MXU159:MXZ159"/>
    <mergeCell ref="MYA159:MYF159"/>
    <mergeCell ref="MYG159:MYL159"/>
    <mergeCell ref="MYM159:MYR159"/>
    <mergeCell ref="MVY159:MWD159"/>
    <mergeCell ref="MWE159:MWJ159"/>
    <mergeCell ref="MWK159:MWP159"/>
    <mergeCell ref="MWQ159:MWV159"/>
    <mergeCell ref="MWW159:MXB159"/>
    <mergeCell ref="MXC159:MXH159"/>
    <mergeCell ref="MUO159:MUT159"/>
    <mergeCell ref="MUU159:MUZ159"/>
    <mergeCell ref="MVA159:MVF159"/>
    <mergeCell ref="MVG159:MVL159"/>
    <mergeCell ref="MVM159:MVR159"/>
    <mergeCell ref="MVS159:MVX159"/>
    <mergeCell ref="MTE159:MTJ159"/>
    <mergeCell ref="MTK159:MTP159"/>
    <mergeCell ref="MTQ159:MTV159"/>
    <mergeCell ref="MTW159:MUB159"/>
    <mergeCell ref="MUC159:MUH159"/>
    <mergeCell ref="MUI159:MUN159"/>
    <mergeCell ref="MRU159:MRZ159"/>
    <mergeCell ref="MSA159:MSF159"/>
    <mergeCell ref="MSG159:MSL159"/>
    <mergeCell ref="MSM159:MSR159"/>
    <mergeCell ref="MSS159:MSX159"/>
    <mergeCell ref="MSY159:MTD159"/>
    <mergeCell ref="MQK159:MQP159"/>
    <mergeCell ref="MQQ159:MQV159"/>
    <mergeCell ref="MQW159:MRB159"/>
    <mergeCell ref="MRC159:MRH159"/>
    <mergeCell ref="MRI159:MRN159"/>
    <mergeCell ref="MRO159:MRT159"/>
    <mergeCell ref="MPA159:MPF159"/>
    <mergeCell ref="MPG159:MPL159"/>
    <mergeCell ref="MPM159:MPR159"/>
    <mergeCell ref="MPS159:MPX159"/>
    <mergeCell ref="MPY159:MQD159"/>
    <mergeCell ref="MQE159:MQJ159"/>
    <mergeCell ref="MNQ159:MNV159"/>
    <mergeCell ref="MNW159:MOB159"/>
    <mergeCell ref="MOC159:MOH159"/>
    <mergeCell ref="MOI159:MON159"/>
    <mergeCell ref="MOO159:MOT159"/>
    <mergeCell ref="MOU159:MOZ159"/>
    <mergeCell ref="MMG159:MML159"/>
    <mergeCell ref="MMM159:MMR159"/>
    <mergeCell ref="MMS159:MMX159"/>
    <mergeCell ref="MMY159:MND159"/>
    <mergeCell ref="MNE159:MNJ159"/>
    <mergeCell ref="MNK159:MNP159"/>
    <mergeCell ref="MKW159:MLB159"/>
    <mergeCell ref="MLC159:MLH159"/>
    <mergeCell ref="MLI159:MLN159"/>
    <mergeCell ref="MLO159:MLT159"/>
    <mergeCell ref="MLU159:MLZ159"/>
    <mergeCell ref="MMA159:MMF159"/>
    <mergeCell ref="MJM159:MJR159"/>
    <mergeCell ref="MJS159:MJX159"/>
    <mergeCell ref="MJY159:MKD159"/>
    <mergeCell ref="MKE159:MKJ159"/>
    <mergeCell ref="MKK159:MKP159"/>
    <mergeCell ref="MKQ159:MKV159"/>
    <mergeCell ref="MIC159:MIH159"/>
    <mergeCell ref="MII159:MIN159"/>
    <mergeCell ref="MIO159:MIT159"/>
    <mergeCell ref="MIU159:MIZ159"/>
    <mergeCell ref="MJA159:MJF159"/>
    <mergeCell ref="MJG159:MJL159"/>
    <mergeCell ref="MGS159:MGX159"/>
    <mergeCell ref="MGY159:MHD159"/>
    <mergeCell ref="MHE159:MHJ159"/>
    <mergeCell ref="MHK159:MHP159"/>
    <mergeCell ref="MHQ159:MHV159"/>
    <mergeCell ref="MHW159:MIB159"/>
    <mergeCell ref="MFI159:MFN159"/>
    <mergeCell ref="MFO159:MFT159"/>
    <mergeCell ref="MFU159:MFZ159"/>
    <mergeCell ref="MGA159:MGF159"/>
    <mergeCell ref="MGG159:MGL159"/>
    <mergeCell ref="MGM159:MGR159"/>
    <mergeCell ref="MDY159:MED159"/>
    <mergeCell ref="MEE159:MEJ159"/>
    <mergeCell ref="MEK159:MEP159"/>
    <mergeCell ref="MEQ159:MEV159"/>
    <mergeCell ref="MEW159:MFB159"/>
    <mergeCell ref="MFC159:MFH159"/>
    <mergeCell ref="MCO159:MCT159"/>
    <mergeCell ref="MCU159:MCZ159"/>
    <mergeCell ref="MDA159:MDF159"/>
    <mergeCell ref="MDG159:MDL159"/>
    <mergeCell ref="MDM159:MDR159"/>
    <mergeCell ref="MDS159:MDX159"/>
    <mergeCell ref="MBE159:MBJ159"/>
    <mergeCell ref="MBK159:MBP159"/>
    <mergeCell ref="MBQ159:MBV159"/>
    <mergeCell ref="MBW159:MCB159"/>
    <mergeCell ref="MCC159:MCH159"/>
    <mergeCell ref="MCI159:MCN159"/>
    <mergeCell ref="LZU159:LZZ159"/>
    <mergeCell ref="MAA159:MAF159"/>
    <mergeCell ref="MAG159:MAL159"/>
    <mergeCell ref="MAM159:MAR159"/>
    <mergeCell ref="MAS159:MAX159"/>
    <mergeCell ref="MAY159:MBD159"/>
    <mergeCell ref="LYK159:LYP159"/>
    <mergeCell ref="LYQ159:LYV159"/>
    <mergeCell ref="LYW159:LZB159"/>
    <mergeCell ref="LZC159:LZH159"/>
    <mergeCell ref="LZI159:LZN159"/>
    <mergeCell ref="LZO159:LZT159"/>
    <mergeCell ref="LXA159:LXF159"/>
    <mergeCell ref="LXG159:LXL159"/>
    <mergeCell ref="LXM159:LXR159"/>
    <mergeCell ref="LXS159:LXX159"/>
    <mergeCell ref="LXY159:LYD159"/>
    <mergeCell ref="LYE159:LYJ159"/>
    <mergeCell ref="LVQ159:LVV159"/>
    <mergeCell ref="LVW159:LWB159"/>
    <mergeCell ref="LWC159:LWH159"/>
    <mergeCell ref="LWI159:LWN159"/>
    <mergeCell ref="LWO159:LWT159"/>
    <mergeCell ref="LWU159:LWZ159"/>
    <mergeCell ref="LUG159:LUL159"/>
    <mergeCell ref="LUM159:LUR159"/>
    <mergeCell ref="LUS159:LUX159"/>
    <mergeCell ref="LUY159:LVD159"/>
    <mergeCell ref="LVE159:LVJ159"/>
    <mergeCell ref="LVK159:LVP159"/>
    <mergeCell ref="LSW159:LTB159"/>
    <mergeCell ref="LTC159:LTH159"/>
    <mergeCell ref="LTI159:LTN159"/>
    <mergeCell ref="LTO159:LTT159"/>
    <mergeCell ref="LTU159:LTZ159"/>
    <mergeCell ref="LUA159:LUF159"/>
    <mergeCell ref="LRM159:LRR159"/>
    <mergeCell ref="LRS159:LRX159"/>
    <mergeCell ref="LRY159:LSD159"/>
    <mergeCell ref="LSE159:LSJ159"/>
    <mergeCell ref="LSK159:LSP159"/>
    <mergeCell ref="LSQ159:LSV159"/>
    <mergeCell ref="LQC159:LQH159"/>
    <mergeCell ref="LQI159:LQN159"/>
    <mergeCell ref="LQO159:LQT159"/>
    <mergeCell ref="LQU159:LQZ159"/>
    <mergeCell ref="LRA159:LRF159"/>
    <mergeCell ref="LRG159:LRL159"/>
    <mergeCell ref="LOS159:LOX159"/>
    <mergeCell ref="LOY159:LPD159"/>
    <mergeCell ref="LPE159:LPJ159"/>
    <mergeCell ref="LPK159:LPP159"/>
    <mergeCell ref="LPQ159:LPV159"/>
    <mergeCell ref="LPW159:LQB159"/>
    <mergeCell ref="LNI159:LNN159"/>
    <mergeCell ref="LNO159:LNT159"/>
    <mergeCell ref="LNU159:LNZ159"/>
    <mergeCell ref="LOA159:LOF159"/>
    <mergeCell ref="LOG159:LOL159"/>
    <mergeCell ref="LOM159:LOR159"/>
    <mergeCell ref="LLY159:LMD159"/>
    <mergeCell ref="LME159:LMJ159"/>
    <mergeCell ref="LMK159:LMP159"/>
    <mergeCell ref="LMQ159:LMV159"/>
    <mergeCell ref="LMW159:LNB159"/>
    <mergeCell ref="LNC159:LNH159"/>
    <mergeCell ref="LKO159:LKT159"/>
    <mergeCell ref="LKU159:LKZ159"/>
    <mergeCell ref="LLA159:LLF159"/>
    <mergeCell ref="LLG159:LLL159"/>
    <mergeCell ref="LLM159:LLR159"/>
    <mergeCell ref="LLS159:LLX159"/>
    <mergeCell ref="LJE159:LJJ159"/>
    <mergeCell ref="LJK159:LJP159"/>
    <mergeCell ref="LJQ159:LJV159"/>
    <mergeCell ref="LJW159:LKB159"/>
    <mergeCell ref="LKC159:LKH159"/>
    <mergeCell ref="LKI159:LKN159"/>
    <mergeCell ref="LHU159:LHZ159"/>
    <mergeCell ref="LIA159:LIF159"/>
    <mergeCell ref="LIG159:LIL159"/>
    <mergeCell ref="LIM159:LIR159"/>
    <mergeCell ref="LIS159:LIX159"/>
    <mergeCell ref="LIY159:LJD159"/>
    <mergeCell ref="LGK159:LGP159"/>
    <mergeCell ref="LGQ159:LGV159"/>
    <mergeCell ref="LGW159:LHB159"/>
    <mergeCell ref="LHC159:LHH159"/>
    <mergeCell ref="LHI159:LHN159"/>
    <mergeCell ref="LHO159:LHT159"/>
    <mergeCell ref="LFA159:LFF159"/>
    <mergeCell ref="LFG159:LFL159"/>
    <mergeCell ref="LFM159:LFR159"/>
    <mergeCell ref="LFS159:LFX159"/>
    <mergeCell ref="LFY159:LGD159"/>
    <mergeCell ref="LGE159:LGJ159"/>
    <mergeCell ref="LDQ159:LDV159"/>
    <mergeCell ref="LDW159:LEB159"/>
    <mergeCell ref="LEC159:LEH159"/>
    <mergeCell ref="LEI159:LEN159"/>
    <mergeCell ref="LEO159:LET159"/>
    <mergeCell ref="LEU159:LEZ159"/>
    <mergeCell ref="LCG159:LCL159"/>
    <mergeCell ref="LCM159:LCR159"/>
    <mergeCell ref="LCS159:LCX159"/>
    <mergeCell ref="LCY159:LDD159"/>
    <mergeCell ref="LDE159:LDJ159"/>
    <mergeCell ref="LDK159:LDP159"/>
    <mergeCell ref="LAW159:LBB159"/>
    <mergeCell ref="LBC159:LBH159"/>
    <mergeCell ref="LBI159:LBN159"/>
    <mergeCell ref="LBO159:LBT159"/>
    <mergeCell ref="LBU159:LBZ159"/>
    <mergeCell ref="LCA159:LCF159"/>
    <mergeCell ref="KZM159:KZR159"/>
    <mergeCell ref="KZS159:KZX159"/>
    <mergeCell ref="KZY159:LAD159"/>
    <mergeCell ref="LAE159:LAJ159"/>
    <mergeCell ref="LAK159:LAP159"/>
    <mergeCell ref="LAQ159:LAV159"/>
    <mergeCell ref="KYC159:KYH159"/>
    <mergeCell ref="KYI159:KYN159"/>
    <mergeCell ref="KYO159:KYT159"/>
    <mergeCell ref="KYU159:KYZ159"/>
    <mergeCell ref="KZA159:KZF159"/>
    <mergeCell ref="KZG159:KZL159"/>
    <mergeCell ref="KWS159:KWX159"/>
    <mergeCell ref="KWY159:KXD159"/>
    <mergeCell ref="KXE159:KXJ159"/>
    <mergeCell ref="KXK159:KXP159"/>
    <mergeCell ref="KXQ159:KXV159"/>
    <mergeCell ref="KXW159:KYB159"/>
    <mergeCell ref="KVI159:KVN159"/>
    <mergeCell ref="KVO159:KVT159"/>
    <mergeCell ref="KVU159:KVZ159"/>
    <mergeCell ref="KWA159:KWF159"/>
    <mergeCell ref="KWG159:KWL159"/>
    <mergeCell ref="KWM159:KWR159"/>
    <mergeCell ref="KTY159:KUD159"/>
    <mergeCell ref="KUE159:KUJ159"/>
    <mergeCell ref="KUK159:KUP159"/>
    <mergeCell ref="KUQ159:KUV159"/>
    <mergeCell ref="KUW159:KVB159"/>
    <mergeCell ref="KVC159:KVH159"/>
    <mergeCell ref="KSO159:KST159"/>
    <mergeCell ref="KSU159:KSZ159"/>
    <mergeCell ref="KTA159:KTF159"/>
    <mergeCell ref="KTG159:KTL159"/>
    <mergeCell ref="KTM159:KTR159"/>
    <mergeCell ref="KTS159:KTX159"/>
    <mergeCell ref="KRE159:KRJ159"/>
    <mergeCell ref="KRK159:KRP159"/>
    <mergeCell ref="KRQ159:KRV159"/>
    <mergeCell ref="KRW159:KSB159"/>
    <mergeCell ref="KSC159:KSH159"/>
    <mergeCell ref="KSI159:KSN159"/>
    <mergeCell ref="KPU159:KPZ159"/>
    <mergeCell ref="KQA159:KQF159"/>
    <mergeCell ref="KQG159:KQL159"/>
    <mergeCell ref="KQM159:KQR159"/>
    <mergeCell ref="KQS159:KQX159"/>
    <mergeCell ref="KQY159:KRD159"/>
    <mergeCell ref="KOK159:KOP159"/>
    <mergeCell ref="KOQ159:KOV159"/>
    <mergeCell ref="KOW159:KPB159"/>
    <mergeCell ref="KPC159:KPH159"/>
    <mergeCell ref="KPI159:KPN159"/>
    <mergeCell ref="KPO159:KPT159"/>
    <mergeCell ref="KNA159:KNF159"/>
    <mergeCell ref="KNG159:KNL159"/>
    <mergeCell ref="KNM159:KNR159"/>
    <mergeCell ref="KNS159:KNX159"/>
    <mergeCell ref="KNY159:KOD159"/>
    <mergeCell ref="KOE159:KOJ159"/>
    <mergeCell ref="KLQ159:KLV159"/>
    <mergeCell ref="KLW159:KMB159"/>
    <mergeCell ref="KMC159:KMH159"/>
    <mergeCell ref="KMI159:KMN159"/>
    <mergeCell ref="KMO159:KMT159"/>
    <mergeCell ref="KMU159:KMZ159"/>
    <mergeCell ref="KKG159:KKL159"/>
    <mergeCell ref="KKM159:KKR159"/>
    <mergeCell ref="KKS159:KKX159"/>
    <mergeCell ref="KKY159:KLD159"/>
    <mergeCell ref="KLE159:KLJ159"/>
    <mergeCell ref="KLK159:KLP159"/>
    <mergeCell ref="KIW159:KJB159"/>
    <mergeCell ref="KJC159:KJH159"/>
    <mergeCell ref="KJI159:KJN159"/>
    <mergeCell ref="KJO159:KJT159"/>
    <mergeCell ref="KJU159:KJZ159"/>
    <mergeCell ref="KKA159:KKF159"/>
    <mergeCell ref="KHM159:KHR159"/>
    <mergeCell ref="KHS159:KHX159"/>
    <mergeCell ref="KHY159:KID159"/>
    <mergeCell ref="KIE159:KIJ159"/>
    <mergeCell ref="KIK159:KIP159"/>
    <mergeCell ref="KIQ159:KIV159"/>
    <mergeCell ref="KGC159:KGH159"/>
    <mergeCell ref="KGI159:KGN159"/>
    <mergeCell ref="KGO159:KGT159"/>
    <mergeCell ref="KGU159:KGZ159"/>
    <mergeCell ref="KHA159:KHF159"/>
    <mergeCell ref="KHG159:KHL159"/>
    <mergeCell ref="KES159:KEX159"/>
    <mergeCell ref="KEY159:KFD159"/>
    <mergeCell ref="KFE159:KFJ159"/>
    <mergeCell ref="KFK159:KFP159"/>
    <mergeCell ref="KFQ159:KFV159"/>
    <mergeCell ref="KFW159:KGB159"/>
    <mergeCell ref="KDI159:KDN159"/>
    <mergeCell ref="KDO159:KDT159"/>
    <mergeCell ref="KDU159:KDZ159"/>
    <mergeCell ref="KEA159:KEF159"/>
    <mergeCell ref="KEG159:KEL159"/>
    <mergeCell ref="KEM159:KER159"/>
    <mergeCell ref="KBY159:KCD159"/>
    <mergeCell ref="KCE159:KCJ159"/>
    <mergeCell ref="KCK159:KCP159"/>
    <mergeCell ref="KCQ159:KCV159"/>
    <mergeCell ref="KCW159:KDB159"/>
    <mergeCell ref="KDC159:KDH159"/>
    <mergeCell ref="KAO159:KAT159"/>
    <mergeCell ref="KAU159:KAZ159"/>
    <mergeCell ref="KBA159:KBF159"/>
    <mergeCell ref="KBG159:KBL159"/>
    <mergeCell ref="KBM159:KBR159"/>
    <mergeCell ref="KBS159:KBX159"/>
    <mergeCell ref="JZE159:JZJ159"/>
    <mergeCell ref="JZK159:JZP159"/>
    <mergeCell ref="JZQ159:JZV159"/>
    <mergeCell ref="JZW159:KAB159"/>
    <mergeCell ref="KAC159:KAH159"/>
    <mergeCell ref="KAI159:KAN159"/>
    <mergeCell ref="JXU159:JXZ159"/>
    <mergeCell ref="JYA159:JYF159"/>
    <mergeCell ref="JYG159:JYL159"/>
    <mergeCell ref="JYM159:JYR159"/>
    <mergeCell ref="JYS159:JYX159"/>
    <mergeCell ref="JYY159:JZD159"/>
    <mergeCell ref="JWK159:JWP159"/>
    <mergeCell ref="JWQ159:JWV159"/>
    <mergeCell ref="JWW159:JXB159"/>
    <mergeCell ref="JXC159:JXH159"/>
    <mergeCell ref="JXI159:JXN159"/>
    <mergeCell ref="JXO159:JXT159"/>
    <mergeCell ref="JVA159:JVF159"/>
    <mergeCell ref="JVG159:JVL159"/>
    <mergeCell ref="JVM159:JVR159"/>
    <mergeCell ref="JVS159:JVX159"/>
    <mergeCell ref="JVY159:JWD159"/>
    <mergeCell ref="JWE159:JWJ159"/>
    <mergeCell ref="JTQ159:JTV159"/>
    <mergeCell ref="JTW159:JUB159"/>
    <mergeCell ref="JUC159:JUH159"/>
    <mergeCell ref="JUI159:JUN159"/>
    <mergeCell ref="JUO159:JUT159"/>
    <mergeCell ref="JUU159:JUZ159"/>
    <mergeCell ref="JSG159:JSL159"/>
    <mergeCell ref="JSM159:JSR159"/>
    <mergeCell ref="JSS159:JSX159"/>
    <mergeCell ref="JSY159:JTD159"/>
    <mergeCell ref="JTE159:JTJ159"/>
    <mergeCell ref="JTK159:JTP159"/>
    <mergeCell ref="JQW159:JRB159"/>
    <mergeCell ref="JRC159:JRH159"/>
    <mergeCell ref="JRI159:JRN159"/>
    <mergeCell ref="JRO159:JRT159"/>
    <mergeCell ref="JRU159:JRZ159"/>
    <mergeCell ref="JSA159:JSF159"/>
    <mergeCell ref="JPM159:JPR159"/>
    <mergeCell ref="JPS159:JPX159"/>
    <mergeCell ref="JPY159:JQD159"/>
    <mergeCell ref="JQE159:JQJ159"/>
    <mergeCell ref="JQK159:JQP159"/>
    <mergeCell ref="JQQ159:JQV159"/>
    <mergeCell ref="JOC159:JOH159"/>
    <mergeCell ref="JOI159:JON159"/>
    <mergeCell ref="JOO159:JOT159"/>
    <mergeCell ref="JOU159:JOZ159"/>
    <mergeCell ref="JPA159:JPF159"/>
    <mergeCell ref="JPG159:JPL159"/>
    <mergeCell ref="JMS159:JMX159"/>
    <mergeCell ref="JMY159:JND159"/>
    <mergeCell ref="JNE159:JNJ159"/>
    <mergeCell ref="JNK159:JNP159"/>
    <mergeCell ref="JNQ159:JNV159"/>
    <mergeCell ref="JNW159:JOB159"/>
    <mergeCell ref="JLI159:JLN159"/>
    <mergeCell ref="JLO159:JLT159"/>
    <mergeCell ref="JLU159:JLZ159"/>
    <mergeCell ref="JMA159:JMF159"/>
    <mergeCell ref="JMG159:JML159"/>
    <mergeCell ref="JMM159:JMR159"/>
    <mergeCell ref="JJY159:JKD159"/>
    <mergeCell ref="JKE159:JKJ159"/>
    <mergeCell ref="JKK159:JKP159"/>
    <mergeCell ref="JKQ159:JKV159"/>
    <mergeCell ref="JKW159:JLB159"/>
    <mergeCell ref="JLC159:JLH159"/>
    <mergeCell ref="JIO159:JIT159"/>
    <mergeCell ref="JIU159:JIZ159"/>
    <mergeCell ref="JJA159:JJF159"/>
    <mergeCell ref="JJG159:JJL159"/>
    <mergeCell ref="JJM159:JJR159"/>
    <mergeCell ref="JJS159:JJX159"/>
    <mergeCell ref="JHE159:JHJ159"/>
    <mergeCell ref="JHK159:JHP159"/>
    <mergeCell ref="JHQ159:JHV159"/>
    <mergeCell ref="JHW159:JIB159"/>
    <mergeCell ref="JIC159:JIH159"/>
    <mergeCell ref="JII159:JIN159"/>
    <mergeCell ref="JFU159:JFZ159"/>
    <mergeCell ref="JGA159:JGF159"/>
    <mergeCell ref="JGG159:JGL159"/>
    <mergeCell ref="JGM159:JGR159"/>
    <mergeCell ref="JGS159:JGX159"/>
    <mergeCell ref="JGY159:JHD159"/>
    <mergeCell ref="JEK159:JEP159"/>
    <mergeCell ref="JEQ159:JEV159"/>
    <mergeCell ref="JEW159:JFB159"/>
    <mergeCell ref="JFC159:JFH159"/>
    <mergeCell ref="JFI159:JFN159"/>
    <mergeCell ref="JFO159:JFT159"/>
    <mergeCell ref="JDA159:JDF159"/>
    <mergeCell ref="JDG159:JDL159"/>
    <mergeCell ref="JDM159:JDR159"/>
    <mergeCell ref="JDS159:JDX159"/>
    <mergeCell ref="JDY159:JED159"/>
    <mergeCell ref="JEE159:JEJ159"/>
    <mergeCell ref="JBQ159:JBV159"/>
    <mergeCell ref="JBW159:JCB159"/>
    <mergeCell ref="JCC159:JCH159"/>
    <mergeCell ref="JCI159:JCN159"/>
    <mergeCell ref="JCO159:JCT159"/>
    <mergeCell ref="JCU159:JCZ159"/>
    <mergeCell ref="JAG159:JAL159"/>
    <mergeCell ref="JAM159:JAR159"/>
    <mergeCell ref="JAS159:JAX159"/>
    <mergeCell ref="JAY159:JBD159"/>
    <mergeCell ref="JBE159:JBJ159"/>
    <mergeCell ref="JBK159:JBP159"/>
    <mergeCell ref="IYW159:IZB159"/>
    <mergeCell ref="IZC159:IZH159"/>
    <mergeCell ref="IZI159:IZN159"/>
    <mergeCell ref="IZO159:IZT159"/>
    <mergeCell ref="IZU159:IZZ159"/>
    <mergeCell ref="JAA159:JAF159"/>
    <mergeCell ref="IXM159:IXR159"/>
    <mergeCell ref="IXS159:IXX159"/>
    <mergeCell ref="IXY159:IYD159"/>
    <mergeCell ref="IYE159:IYJ159"/>
    <mergeCell ref="IYK159:IYP159"/>
    <mergeCell ref="IYQ159:IYV159"/>
    <mergeCell ref="IWC159:IWH159"/>
    <mergeCell ref="IWI159:IWN159"/>
    <mergeCell ref="IWO159:IWT159"/>
    <mergeCell ref="IWU159:IWZ159"/>
    <mergeCell ref="IXA159:IXF159"/>
    <mergeCell ref="IXG159:IXL159"/>
    <mergeCell ref="IUS159:IUX159"/>
    <mergeCell ref="IUY159:IVD159"/>
    <mergeCell ref="IVE159:IVJ159"/>
    <mergeCell ref="IVK159:IVP159"/>
    <mergeCell ref="IVQ159:IVV159"/>
    <mergeCell ref="IVW159:IWB159"/>
    <mergeCell ref="ITI159:ITN159"/>
    <mergeCell ref="ITO159:ITT159"/>
    <mergeCell ref="ITU159:ITZ159"/>
    <mergeCell ref="IUA159:IUF159"/>
    <mergeCell ref="IUG159:IUL159"/>
    <mergeCell ref="IUM159:IUR159"/>
    <mergeCell ref="IRY159:ISD159"/>
    <mergeCell ref="ISE159:ISJ159"/>
    <mergeCell ref="ISK159:ISP159"/>
    <mergeCell ref="ISQ159:ISV159"/>
    <mergeCell ref="ISW159:ITB159"/>
    <mergeCell ref="ITC159:ITH159"/>
    <mergeCell ref="IQO159:IQT159"/>
    <mergeCell ref="IQU159:IQZ159"/>
    <mergeCell ref="IRA159:IRF159"/>
    <mergeCell ref="IRG159:IRL159"/>
    <mergeCell ref="IRM159:IRR159"/>
    <mergeCell ref="IRS159:IRX159"/>
    <mergeCell ref="IPE159:IPJ159"/>
    <mergeCell ref="IPK159:IPP159"/>
    <mergeCell ref="IPQ159:IPV159"/>
    <mergeCell ref="IPW159:IQB159"/>
    <mergeCell ref="IQC159:IQH159"/>
    <mergeCell ref="IQI159:IQN159"/>
    <mergeCell ref="INU159:INZ159"/>
    <mergeCell ref="IOA159:IOF159"/>
    <mergeCell ref="IOG159:IOL159"/>
    <mergeCell ref="IOM159:IOR159"/>
    <mergeCell ref="IOS159:IOX159"/>
    <mergeCell ref="IOY159:IPD159"/>
    <mergeCell ref="IMK159:IMP159"/>
    <mergeCell ref="IMQ159:IMV159"/>
    <mergeCell ref="IMW159:INB159"/>
    <mergeCell ref="INC159:INH159"/>
    <mergeCell ref="INI159:INN159"/>
    <mergeCell ref="INO159:INT159"/>
    <mergeCell ref="ILA159:ILF159"/>
    <mergeCell ref="ILG159:ILL159"/>
    <mergeCell ref="ILM159:ILR159"/>
    <mergeCell ref="ILS159:ILX159"/>
    <mergeCell ref="ILY159:IMD159"/>
    <mergeCell ref="IME159:IMJ159"/>
    <mergeCell ref="IJQ159:IJV159"/>
    <mergeCell ref="IJW159:IKB159"/>
    <mergeCell ref="IKC159:IKH159"/>
    <mergeCell ref="IKI159:IKN159"/>
    <mergeCell ref="IKO159:IKT159"/>
    <mergeCell ref="IKU159:IKZ159"/>
    <mergeCell ref="IIG159:IIL159"/>
    <mergeCell ref="IIM159:IIR159"/>
    <mergeCell ref="IIS159:IIX159"/>
    <mergeCell ref="IIY159:IJD159"/>
    <mergeCell ref="IJE159:IJJ159"/>
    <mergeCell ref="IJK159:IJP159"/>
    <mergeCell ref="IGW159:IHB159"/>
    <mergeCell ref="IHC159:IHH159"/>
    <mergeCell ref="IHI159:IHN159"/>
    <mergeCell ref="IHO159:IHT159"/>
    <mergeCell ref="IHU159:IHZ159"/>
    <mergeCell ref="IIA159:IIF159"/>
    <mergeCell ref="IFM159:IFR159"/>
    <mergeCell ref="IFS159:IFX159"/>
    <mergeCell ref="IFY159:IGD159"/>
    <mergeCell ref="IGE159:IGJ159"/>
    <mergeCell ref="IGK159:IGP159"/>
    <mergeCell ref="IGQ159:IGV159"/>
    <mergeCell ref="IEC159:IEH159"/>
    <mergeCell ref="IEI159:IEN159"/>
    <mergeCell ref="IEO159:IET159"/>
    <mergeCell ref="IEU159:IEZ159"/>
    <mergeCell ref="IFA159:IFF159"/>
    <mergeCell ref="IFG159:IFL159"/>
    <mergeCell ref="ICS159:ICX159"/>
    <mergeCell ref="ICY159:IDD159"/>
    <mergeCell ref="IDE159:IDJ159"/>
    <mergeCell ref="IDK159:IDP159"/>
    <mergeCell ref="IDQ159:IDV159"/>
    <mergeCell ref="IDW159:IEB159"/>
    <mergeCell ref="IBI159:IBN159"/>
    <mergeCell ref="IBO159:IBT159"/>
    <mergeCell ref="IBU159:IBZ159"/>
    <mergeCell ref="ICA159:ICF159"/>
    <mergeCell ref="ICG159:ICL159"/>
    <mergeCell ref="ICM159:ICR159"/>
    <mergeCell ref="HZY159:IAD159"/>
    <mergeCell ref="IAE159:IAJ159"/>
    <mergeCell ref="IAK159:IAP159"/>
    <mergeCell ref="IAQ159:IAV159"/>
    <mergeCell ref="IAW159:IBB159"/>
    <mergeCell ref="IBC159:IBH159"/>
    <mergeCell ref="HYO159:HYT159"/>
    <mergeCell ref="HYU159:HYZ159"/>
    <mergeCell ref="HZA159:HZF159"/>
    <mergeCell ref="HZG159:HZL159"/>
    <mergeCell ref="HZM159:HZR159"/>
    <mergeCell ref="HZS159:HZX159"/>
    <mergeCell ref="HXE159:HXJ159"/>
    <mergeCell ref="HXK159:HXP159"/>
    <mergeCell ref="HXQ159:HXV159"/>
    <mergeCell ref="HXW159:HYB159"/>
    <mergeCell ref="HYC159:HYH159"/>
    <mergeCell ref="HYI159:HYN159"/>
    <mergeCell ref="HVU159:HVZ159"/>
    <mergeCell ref="HWA159:HWF159"/>
    <mergeCell ref="HWG159:HWL159"/>
    <mergeCell ref="HWM159:HWR159"/>
    <mergeCell ref="HWS159:HWX159"/>
    <mergeCell ref="HWY159:HXD159"/>
    <mergeCell ref="HUK159:HUP159"/>
    <mergeCell ref="HUQ159:HUV159"/>
    <mergeCell ref="HUW159:HVB159"/>
    <mergeCell ref="HVC159:HVH159"/>
    <mergeCell ref="HVI159:HVN159"/>
    <mergeCell ref="HVO159:HVT159"/>
    <mergeCell ref="HTA159:HTF159"/>
    <mergeCell ref="HTG159:HTL159"/>
    <mergeCell ref="HTM159:HTR159"/>
    <mergeCell ref="HTS159:HTX159"/>
    <mergeCell ref="HTY159:HUD159"/>
    <mergeCell ref="HUE159:HUJ159"/>
    <mergeCell ref="HRQ159:HRV159"/>
    <mergeCell ref="HRW159:HSB159"/>
    <mergeCell ref="HSC159:HSH159"/>
    <mergeCell ref="HSI159:HSN159"/>
    <mergeCell ref="HSO159:HST159"/>
    <mergeCell ref="HSU159:HSZ159"/>
    <mergeCell ref="HQG159:HQL159"/>
    <mergeCell ref="HQM159:HQR159"/>
    <mergeCell ref="HQS159:HQX159"/>
    <mergeCell ref="HQY159:HRD159"/>
    <mergeCell ref="HRE159:HRJ159"/>
    <mergeCell ref="HRK159:HRP159"/>
    <mergeCell ref="HOW159:HPB159"/>
    <mergeCell ref="HPC159:HPH159"/>
    <mergeCell ref="HPI159:HPN159"/>
    <mergeCell ref="HPO159:HPT159"/>
    <mergeCell ref="HPU159:HPZ159"/>
    <mergeCell ref="HQA159:HQF159"/>
    <mergeCell ref="HNM159:HNR159"/>
    <mergeCell ref="HNS159:HNX159"/>
    <mergeCell ref="HNY159:HOD159"/>
    <mergeCell ref="HOE159:HOJ159"/>
    <mergeCell ref="HOK159:HOP159"/>
    <mergeCell ref="HOQ159:HOV159"/>
    <mergeCell ref="HMC159:HMH159"/>
    <mergeCell ref="HMI159:HMN159"/>
    <mergeCell ref="HMO159:HMT159"/>
    <mergeCell ref="HMU159:HMZ159"/>
    <mergeCell ref="HNA159:HNF159"/>
    <mergeCell ref="HNG159:HNL159"/>
    <mergeCell ref="HKS159:HKX159"/>
    <mergeCell ref="HKY159:HLD159"/>
    <mergeCell ref="HLE159:HLJ159"/>
    <mergeCell ref="HLK159:HLP159"/>
    <mergeCell ref="HLQ159:HLV159"/>
    <mergeCell ref="HLW159:HMB159"/>
    <mergeCell ref="HJI159:HJN159"/>
    <mergeCell ref="HJO159:HJT159"/>
    <mergeCell ref="HJU159:HJZ159"/>
    <mergeCell ref="HKA159:HKF159"/>
    <mergeCell ref="HKG159:HKL159"/>
    <mergeCell ref="HKM159:HKR159"/>
    <mergeCell ref="HHY159:HID159"/>
    <mergeCell ref="HIE159:HIJ159"/>
    <mergeCell ref="HIK159:HIP159"/>
    <mergeCell ref="HIQ159:HIV159"/>
    <mergeCell ref="HIW159:HJB159"/>
    <mergeCell ref="HJC159:HJH159"/>
    <mergeCell ref="HGO159:HGT159"/>
    <mergeCell ref="HGU159:HGZ159"/>
    <mergeCell ref="HHA159:HHF159"/>
    <mergeCell ref="HHG159:HHL159"/>
    <mergeCell ref="HHM159:HHR159"/>
    <mergeCell ref="HHS159:HHX159"/>
    <mergeCell ref="HFE159:HFJ159"/>
    <mergeCell ref="HFK159:HFP159"/>
    <mergeCell ref="HFQ159:HFV159"/>
    <mergeCell ref="HFW159:HGB159"/>
    <mergeCell ref="HGC159:HGH159"/>
    <mergeCell ref="HGI159:HGN159"/>
    <mergeCell ref="HDU159:HDZ159"/>
    <mergeCell ref="HEA159:HEF159"/>
    <mergeCell ref="HEG159:HEL159"/>
    <mergeCell ref="HEM159:HER159"/>
    <mergeCell ref="HES159:HEX159"/>
    <mergeCell ref="HEY159:HFD159"/>
    <mergeCell ref="HCK159:HCP159"/>
    <mergeCell ref="HCQ159:HCV159"/>
    <mergeCell ref="HCW159:HDB159"/>
    <mergeCell ref="HDC159:HDH159"/>
    <mergeCell ref="HDI159:HDN159"/>
    <mergeCell ref="HDO159:HDT159"/>
    <mergeCell ref="HBA159:HBF159"/>
    <mergeCell ref="HBG159:HBL159"/>
    <mergeCell ref="HBM159:HBR159"/>
    <mergeCell ref="HBS159:HBX159"/>
    <mergeCell ref="HBY159:HCD159"/>
    <mergeCell ref="HCE159:HCJ159"/>
    <mergeCell ref="GZQ159:GZV159"/>
    <mergeCell ref="GZW159:HAB159"/>
    <mergeCell ref="HAC159:HAH159"/>
    <mergeCell ref="HAI159:HAN159"/>
    <mergeCell ref="HAO159:HAT159"/>
    <mergeCell ref="HAU159:HAZ159"/>
    <mergeCell ref="GYG159:GYL159"/>
    <mergeCell ref="GYM159:GYR159"/>
    <mergeCell ref="GYS159:GYX159"/>
    <mergeCell ref="GYY159:GZD159"/>
    <mergeCell ref="GZE159:GZJ159"/>
    <mergeCell ref="GZK159:GZP159"/>
    <mergeCell ref="GWW159:GXB159"/>
    <mergeCell ref="GXC159:GXH159"/>
    <mergeCell ref="GXI159:GXN159"/>
    <mergeCell ref="GXO159:GXT159"/>
    <mergeCell ref="GXU159:GXZ159"/>
    <mergeCell ref="GYA159:GYF159"/>
    <mergeCell ref="GVM159:GVR159"/>
    <mergeCell ref="GVS159:GVX159"/>
    <mergeCell ref="GVY159:GWD159"/>
    <mergeCell ref="GWE159:GWJ159"/>
    <mergeCell ref="GWK159:GWP159"/>
    <mergeCell ref="GWQ159:GWV159"/>
    <mergeCell ref="GUC159:GUH159"/>
    <mergeCell ref="GUI159:GUN159"/>
    <mergeCell ref="GUO159:GUT159"/>
    <mergeCell ref="GUU159:GUZ159"/>
    <mergeCell ref="GVA159:GVF159"/>
    <mergeCell ref="GVG159:GVL159"/>
    <mergeCell ref="GSS159:GSX159"/>
    <mergeCell ref="GSY159:GTD159"/>
    <mergeCell ref="GTE159:GTJ159"/>
    <mergeCell ref="GTK159:GTP159"/>
    <mergeCell ref="GTQ159:GTV159"/>
    <mergeCell ref="GTW159:GUB159"/>
    <mergeCell ref="GRI159:GRN159"/>
    <mergeCell ref="GRO159:GRT159"/>
    <mergeCell ref="GRU159:GRZ159"/>
    <mergeCell ref="GSA159:GSF159"/>
    <mergeCell ref="GSG159:GSL159"/>
    <mergeCell ref="GSM159:GSR159"/>
    <mergeCell ref="GPY159:GQD159"/>
    <mergeCell ref="GQE159:GQJ159"/>
    <mergeCell ref="GQK159:GQP159"/>
    <mergeCell ref="GQQ159:GQV159"/>
    <mergeCell ref="GQW159:GRB159"/>
    <mergeCell ref="GRC159:GRH159"/>
    <mergeCell ref="GOO159:GOT159"/>
    <mergeCell ref="GOU159:GOZ159"/>
    <mergeCell ref="GPA159:GPF159"/>
    <mergeCell ref="GPG159:GPL159"/>
    <mergeCell ref="GPM159:GPR159"/>
    <mergeCell ref="GPS159:GPX159"/>
    <mergeCell ref="GNE159:GNJ159"/>
    <mergeCell ref="GNK159:GNP159"/>
    <mergeCell ref="GNQ159:GNV159"/>
    <mergeCell ref="GNW159:GOB159"/>
    <mergeCell ref="GOC159:GOH159"/>
    <mergeCell ref="GOI159:GON159"/>
    <mergeCell ref="GLU159:GLZ159"/>
    <mergeCell ref="GMA159:GMF159"/>
    <mergeCell ref="GMG159:GML159"/>
    <mergeCell ref="GMM159:GMR159"/>
    <mergeCell ref="GMS159:GMX159"/>
    <mergeCell ref="GMY159:GND159"/>
    <mergeCell ref="GKK159:GKP159"/>
    <mergeCell ref="GKQ159:GKV159"/>
    <mergeCell ref="GKW159:GLB159"/>
    <mergeCell ref="GLC159:GLH159"/>
    <mergeCell ref="GLI159:GLN159"/>
    <mergeCell ref="GLO159:GLT159"/>
    <mergeCell ref="GJA159:GJF159"/>
    <mergeCell ref="GJG159:GJL159"/>
    <mergeCell ref="GJM159:GJR159"/>
    <mergeCell ref="GJS159:GJX159"/>
    <mergeCell ref="GJY159:GKD159"/>
    <mergeCell ref="GKE159:GKJ159"/>
    <mergeCell ref="GHQ159:GHV159"/>
    <mergeCell ref="GHW159:GIB159"/>
    <mergeCell ref="GIC159:GIH159"/>
    <mergeCell ref="GII159:GIN159"/>
    <mergeCell ref="GIO159:GIT159"/>
    <mergeCell ref="GIU159:GIZ159"/>
    <mergeCell ref="GGG159:GGL159"/>
    <mergeCell ref="GGM159:GGR159"/>
    <mergeCell ref="GGS159:GGX159"/>
    <mergeCell ref="GGY159:GHD159"/>
    <mergeCell ref="GHE159:GHJ159"/>
    <mergeCell ref="GHK159:GHP159"/>
    <mergeCell ref="GEW159:GFB159"/>
    <mergeCell ref="GFC159:GFH159"/>
    <mergeCell ref="GFI159:GFN159"/>
    <mergeCell ref="GFO159:GFT159"/>
    <mergeCell ref="GFU159:GFZ159"/>
    <mergeCell ref="GGA159:GGF159"/>
    <mergeCell ref="GDM159:GDR159"/>
    <mergeCell ref="GDS159:GDX159"/>
    <mergeCell ref="GDY159:GED159"/>
    <mergeCell ref="GEE159:GEJ159"/>
    <mergeCell ref="GEK159:GEP159"/>
    <mergeCell ref="GEQ159:GEV159"/>
    <mergeCell ref="GCC159:GCH159"/>
    <mergeCell ref="GCI159:GCN159"/>
    <mergeCell ref="GCO159:GCT159"/>
    <mergeCell ref="GCU159:GCZ159"/>
    <mergeCell ref="GDA159:GDF159"/>
    <mergeCell ref="GDG159:GDL159"/>
    <mergeCell ref="GAS159:GAX159"/>
    <mergeCell ref="GAY159:GBD159"/>
    <mergeCell ref="GBE159:GBJ159"/>
    <mergeCell ref="GBK159:GBP159"/>
    <mergeCell ref="GBQ159:GBV159"/>
    <mergeCell ref="GBW159:GCB159"/>
    <mergeCell ref="FZI159:FZN159"/>
    <mergeCell ref="FZO159:FZT159"/>
    <mergeCell ref="FZU159:FZZ159"/>
    <mergeCell ref="GAA159:GAF159"/>
    <mergeCell ref="GAG159:GAL159"/>
    <mergeCell ref="GAM159:GAR159"/>
    <mergeCell ref="FXY159:FYD159"/>
    <mergeCell ref="FYE159:FYJ159"/>
    <mergeCell ref="FYK159:FYP159"/>
    <mergeCell ref="FYQ159:FYV159"/>
    <mergeCell ref="FYW159:FZB159"/>
    <mergeCell ref="FZC159:FZH159"/>
    <mergeCell ref="FWO159:FWT159"/>
    <mergeCell ref="FWU159:FWZ159"/>
    <mergeCell ref="FXA159:FXF159"/>
    <mergeCell ref="FXG159:FXL159"/>
    <mergeCell ref="FXM159:FXR159"/>
    <mergeCell ref="FXS159:FXX159"/>
    <mergeCell ref="FVE159:FVJ159"/>
    <mergeCell ref="FVK159:FVP159"/>
    <mergeCell ref="FVQ159:FVV159"/>
    <mergeCell ref="FVW159:FWB159"/>
    <mergeCell ref="FWC159:FWH159"/>
    <mergeCell ref="FWI159:FWN159"/>
    <mergeCell ref="FTU159:FTZ159"/>
    <mergeCell ref="FUA159:FUF159"/>
    <mergeCell ref="FUG159:FUL159"/>
    <mergeCell ref="FUM159:FUR159"/>
    <mergeCell ref="FUS159:FUX159"/>
    <mergeCell ref="FUY159:FVD159"/>
    <mergeCell ref="FSK159:FSP159"/>
    <mergeCell ref="FSQ159:FSV159"/>
    <mergeCell ref="FSW159:FTB159"/>
    <mergeCell ref="FTC159:FTH159"/>
    <mergeCell ref="FTI159:FTN159"/>
    <mergeCell ref="FTO159:FTT159"/>
    <mergeCell ref="FRA159:FRF159"/>
    <mergeCell ref="FRG159:FRL159"/>
    <mergeCell ref="FRM159:FRR159"/>
    <mergeCell ref="FRS159:FRX159"/>
    <mergeCell ref="FRY159:FSD159"/>
    <mergeCell ref="FSE159:FSJ159"/>
    <mergeCell ref="FPQ159:FPV159"/>
    <mergeCell ref="FPW159:FQB159"/>
    <mergeCell ref="FQC159:FQH159"/>
    <mergeCell ref="FQI159:FQN159"/>
    <mergeCell ref="FQO159:FQT159"/>
    <mergeCell ref="FQU159:FQZ159"/>
    <mergeCell ref="FOG159:FOL159"/>
    <mergeCell ref="FOM159:FOR159"/>
    <mergeCell ref="FOS159:FOX159"/>
    <mergeCell ref="FOY159:FPD159"/>
    <mergeCell ref="FPE159:FPJ159"/>
    <mergeCell ref="FPK159:FPP159"/>
    <mergeCell ref="FMW159:FNB159"/>
    <mergeCell ref="FNC159:FNH159"/>
    <mergeCell ref="FNI159:FNN159"/>
    <mergeCell ref="FNO159:FNT159"/>
    <mergeCell ref="FNU159:FNZ159"/>
    <mergeCell ref="FOA159:FOF159"/>
    <mergeCell ref="FLM159:FLR159"/>
    <mergeCell ref="FLS159:FLX159"/>
    <mergeCell ref="FLY159:FMD159"/>
    <mergeCell ref="FME159:FMJ159"/>
    <mergeCell ref="FMK159:FMP159"/>
    <mergeCell ref="FMQ159:FMV159"/>
    <mergeCell ref="FKC159:FKH159"/>
    <mergeCell ref="FKI159:FKN159"/>
    <mergeCell ref="FKO159:FKT159"/>
    <mergeCell ref="FKU159:FKZ159"/>
    <mergeCell ref="FLA159:FLF159"/>
    <mergeCell ref="FLG159:FLL159"/>
    <mergeCell ref="FIS159:FIX159"/>
    <mergeCell ref="FIY159:FJD159"/>
    <mergeCell ref="FJE159:FJJ159"/>
    <mergeCell ref="FJK159:FJP159"/>
    <mergeCell ref="FJQ159:FJV159"/>
    <mergeCell ref="FJW159:FKB159"/>
    <mergeCell ref="FHI159:FHN159"/>
    <mergeCell ref="FHO159:FHT159"/>
    <mergeCell ref="FHU159:FHZ159"/>
    <mergeCell ref="FIA159:FIF159"/>
    <mergeCell ref="FIG159:FIL159"/>
    <mergeCell ref="FIM159:FIR159"/>
    <mergeCell ref="FFY159:FGD159"/>
    <mergeCell ref="FGE159:FGJ159"/>
    <mergeCell ref="FGK159:FGP159"/>
    <mergeCell ref="FGQ159:FGV159"/>
    <mergeCell ref="FGW159:FHB159"/>
    <mergeCell ref="FHC159:FHH159"/>
    <mergeCell ref="FEO159:FET159"/>
    <mergeCell ref="FEU159:FEZ159"/>
    <mergeCell ref="FFA159:FFF159"/>
    <mergeCell ref="FFG159:FFL159"/>
    <mergeCell ref="FFM159:FFR159"/>
    <mergeCell ref="FFS159:FFX159"/>
    <mergeCell ref="FDE159:FDJ159"/>
    <mergeCell ref="FDK159:FDP159"/>
    <mergeCell ref="FDQ159:FDV159"/>
    <mergeCell ref="FDW159:FEB159"/>
    <mergeCell ref="FEC159:FEH159"/>
    <mergeCell ref="FEI159:FEN159"/>
    <mergeCell ref="FBU159:FBZ159"/>
    <mergeCell ref="FCA159:FCF159"/>
    <mergeCell ref="FCG159:FCL159"/>
    <mergeCell ref="FCM159:FCR159"/>
    <mergeCell ref="FCS159:FCX159"/>
    <mergeCell ref="FCY159:FDD159"/>
    <mergeCell ref="FAK159:FAP159"/>
    <mergeCell ref="FAQ159:FAV159"/>
    <mergeCell ref="FAW159:FBB159"/>
    <mergeCell ref="FBC159:FBH159"/>
    <mergeCell ref="FBI159:FBN159"/>
    <mergeCell ref="FBO159:FBT159"/>
    <mergeCell ref="EZA159:EZF159"/>
    <mergeCell ref="EZG159:EZL159"/>
    <mergeCell ref="EZM159:EZR159"/>
    <mergeCell ref="EZS159:EZX159"/>
    <mergeCell ref="EZY159:FAD159"/>
    <mergeCell ref="FAE159:FAJ159"/>
    <mergeCell ref="EXQ159:EXV159"/>
    <mergeCell ref="EXW159:EYB159"/>
    <mergeCell ref="EYC159:EYH159"/>
    <mergeCell ref="EYI159:EYN159"/>
    <mergeCell ref="EYO159:EYT159"/>
    <mergeCell ref="EYU159:EYZ159"/>
    <mergeCell ref="EWG159:EWL159"/>
    <mergeCell ref="EWM159:EWR159"/>
    <mergeCell ref="EWS159:EWX159"/>
    <mergeCell ref="EWY159:EXD159"/>
    <mergeCell ref="EXE159:EXJ159"/>
    <mergeCell ref="EXK159:EXP159"/>
    <mergeCell ref="EUW159:EVB159"/>
    <mergeCell ref="EVC159:EVH159"/>
    <mergeCell ref="EVI159:EVN159"/>
    <mergeCell ref="EVO159:EVT159"/>
    <mergeCell ref="EVU159:EVZ159"/>
    <mergeCell ref="EWA159:EWF159"/>
    <mergeCell ref="ETM159:ETR159"/>
    <mergeCell ref="ETS159:ETX159"/>
    <mergeCell ref="ETY159:EUD159"/>
    <mergeCell ref="EUE159:EUJ159"/>
    <mergeCell ref="EUK159:EUP159"/>
    <mergeCell ref="EUQ159:EUV159"/>
    <mergeCell ref="ESC159:ESH159"/>
    <mergeCell ref="ESI159:ESN159"/>
    <mergeCell ref="ESO159:EST159"/>
    <mergeCell ref="ESU159:ESZ159"/>
    <mergeCell ref="ETA159:ETF159"/>
    <mergeCell ref="ETG159:ETL159"/>
    <mergeCell ref="EQS159:EQX159"/>
    <mergeCell ref="EQY159:ERD159"/>
    <mergeCell ref="ERE159:ERJ159"/>
    <mergeCell ref="ERK159:ERP159"/>
    <mergeCell ref="ERQ159:ERV159"/>
    <mergeCell ref="ERW159:ESB159"/>
    <mergeCell ref="EPI159:EPN159"/>
    <mergeCell ref="EPO159:EPT159"/>
    <mergeCell ref="EPU159:EPZ159"/>
    <mergeCell ref="EQA159:EQF159"/>
    <mergeCell ref="EQG159:EQL159"/>
    <mergeCell ref="EQM159:EQR159"/>
    <mergeCell ref="ENY159:EOD159"/>
    <mergeCell ref="EOE159:EOJ159"/>
    <mergeCell ref="EOK159:EOP159"/>
    <mergeCell ref="EOQ159:EOV159"/>
    <mergeCell ref="EOW159:EPB159"/>
    <mergeCell ref="EPC159:EPH159"/>
    <mergeCell ref="EMO159:EMT159"/>
    <mergeCell ref="EMU159:EMZ159"/>
    <mergeCell ref="ENA159:ENF159"/>
    <mergeCell ref="ENG159:ENL159"/>
    <mergeCell ref="ENM159:ENR159"/>
    <mergeCell ref="ENS159:ENX159"/>
    <mergeCell ref="ELE159:ELJ159"/>
    <mergeCell ref="ELK159:ELP159"/>
    <mergeCell ref="ELQ159:ELV159"/>
    <mergeCell ref="ELW159:EMB159"/>
    <mergeCell ref="EMC159:EMH159"/>
    <mergeCell ref="EMI159:EMN159"/>
    <mergeCell ref="EJU159:EJZ159"/>
    <mergeCell ref="EKA159:EKF159"/>
    <mergeCell ref="EKG159:EKL159"/>
    <mergeCell ref="EKM159:EKR159"/>
    <mergeCell ref="EKS159:EKX159"/>
    <mergeCell ref="EKY159:ELD159"/>
    <mergeCell ref="EIK159:EIP159"/>
    <mergeCell ref="EIQ159:EIV159"/>
    <mergeCell ref="EIW159:EJB159"/>
    <mergeCell ref="EJC159:EJH159"/>
    <mergeCell ref="EJI159:EJN159"/>
    <mergeCell ref="EJO159:EJT159"/>
    <mergeCell ref="EHA159:EHF159"/>
    <mergeCell ref="EHG159:EHL159"/>
    <mergeCell ref="EHM159:EHR159"/>
    <mergeCell ref="EHS159:EHX159"/>
    <mergeCell ref="EHY159:EID159"/>
    <mergeCell ref="EIE159:EIJ159"/>
    <mergeCell ref="EFQ159:EFV159"/>
    <mergeCell ref="EFW159:EGB159"/>
    <mergeCell ref="EGC159:EGH159"/>
    <mergeCell ref="EGI159:EGN159"/>
    <mergeCell ref="EGO159:EGT159"/>
    <mergeCell ref="EGU159:EGZ159"/>
    <mergeCell ref="EEG159:EEL159"/>
    <mergeCell ref="EEM159:EER159"/>
    <mergeCell ref="EES159:EEX159"/>
    <mergeCell ref="EEY159:EFD159"/>
    <mergeCell ref="EFE159:EFJ159"/>
    <mergeCell ref="EFK159:EFP159"/>
    <mergeCell ref="ECW159:EDB159"/>
    <mergeCell ref="EDC159:EDH159"/>
    <mergeCell ref="EDI159:EDN159"/>
    <mergeCell ref="EDO159:EDT159"/>
    <mergeCell ref="EDU159:EDZ159"/>
    <mergeCell ref="EEA159:EEF159"/>
    <mergeCell ref="EBM159:EBR159"/>
    <mergeCell ref="EBS159:EBX159"/>
    <mergeCell ref="EBY159:ECD159"/>
    <mergeCell ref="ECE159:ECJ159"/>
    <mergeCell ref="ECK159:ECP159"/>
    <mergeCell ref="ECQ159:ECV159"/>
    <mergeCell ref="EAC159:EAH159"/>
    <mergeCell ref="EAI159:EAN159"/>
    <mergeCell ref="EAO159:EAT159"/>
    <mergeCell ref="EAU159:EAZ159"/>
    <mergeCell ref="EBA159:EBF159"/>
    <mergeCell ref="EBG159:EBL159"/>
    <mergeCell ref="DYS159:DYX159"/>
    <mergeCell ref="DYY159:DZD159"/>
    <mergeCell ref="DZE159:DZJ159"/>
    <mergeCell ref="DZK159:DZP159"/>
    <mergeCell ref="DZQ159:DZV159"/>
    <mergeCell ref="DZW159:EAB159"/>
    <mergeCell ref="DXI159:DXN159"/>
    <mergeCell ref="DXO159:DXT159"/>
    <mergeCell ref="DXU159:DXZ159"/>
    <mergeCell ref="DYA159:DYF159"/>
    <mergeCell ref="DYG159:DYL159"/>
    <mergeCell ref="DYM159:DYR159"/>
    <mergeCell ref="DVY159:DWD159"/>
    <mergeCell ref="DWE159:DWJ159"/>
    <mergeCell ref="DWK159:DWP159"/>
    <mergeCell ref="DWQ159:DWV159"/>
    <mergeCell ref="DWW159:DXB159"/>
    <mergeCell ref="DXC159:DXH159"/>
    <mergeCell ref="DUO159:DUT159"/>
    <mergeCell ref="DUU159:DUZ159"/>
    <mergeCell ref="DVA159:DVF159"/>
    <mergeCell ref="DVG159:DVL159"/>
    <mergeCell ref="DVM159:DVR159"/>
    <mergeCell ref="DVS159:DVX159"/>
    <mergeCell ref="DTE159:DTJ159"/>
    <mergeCell ref="DTK159:DTP159"/>
    <mergeCell ref="DTQ159:DTV159"/>
    <mergeCell ref="DTW159:DUB159"/>
    <mergeCell ref="DUC159:DUH159"/>
    <mergeCell ref="DUI159:DUN159"/>
    <mergeCell ref="DRU159:DRZ159"/>
    <mergeCell ref="DSA159:DSF159"/>
    <mergeCell ref="DSG159:DSL159"/>
    <mergeCell ref="DSM159:DSR159"/>
    <mergeCell ref="DSS159:DSX159"/>
    <mergeCell ref="DSY159:DTD159"/>
    <mergeCell ref="DQK159:DQP159"/>
    <mergeCell ref="DQQ159:DQV159"/>
    <mergeCell ref="DQW159:DRB159"/>
    <mergeCell ref="DRC159:DRH159"/>
    <mergeCell ref="DRI159:DRN159"/>
    <mergeCell ref="DRO159:DRT159"/>
    <mergeCell ref="DPA159:DPF159"/>
    <mergeCell ref="DPG159:DPL159"/>
    <mergeCell ref="DPM159:DPR159"/>
    <mergeCell ref="DPS159:DPX159"/>
    <mergeCell ref="DPY159:DQD159"/>
    <mergeCell ref="DQE159:DQJ159"/>
    <mergeCell ref="DNQ159:DNV159"/>
    <mergeCell ref="DNW159:DOB159"/>
    <mergeCell ref="DOC159:DOH159"/>
    <mergeCell ref="DOI159:DON159"/>
    <mergeCell ref="DOO159:DOT159"/>
    <mergeCell ref="DOU159:DOZ159"/>
    <mergeCell ref="DMG159:DML159"/>
    <mergeCell ref="DMM159:DMR159"/>
    <mergeCell ref="DMS159:DMX159"/>
    <mergeCell ref="DMY159:DND159"/>
    <mergeCell ref="DNE159:DNJ159"/>
    <mergeCell ref="DNK159:DNP159"/>
    <mergeCell ref="DKW159:DLB159"/>
    <mergeCell ref="DLC159:DLH159"/>
    <mergeCell ref="DLI159:DLN159"/>
    <mergeCell ref="DLO159:DLT159"/>
    <mergeCell ref="DLU159:DLZ159"/>
    <mergeCell ref="DMA159:DMF159"/>
    <mergeCell ref="DJM159:DJR159"/>
    <mergeCell ref="DJS159:DJX159"/>
    <mergeCell ref="DJY159:DKD159"/>
    <mergeCell ref="DKE159:DKJ159"/>
    <mergeCell ref="DKK159:DKP159"/>
    <mergeCell ref="DKQ159:DKV159"/>
    <mergeCell ref="DIC159:DIH159"/>
    <mergeCell ref="DII159:DIN159"/>
    <mergeCell ref="DIO159:DIT159"/>
    <mergeCell ref="DIU159:DIZ159"/>
    <mergeCell ref="DJA159:DJF159"/>
    <mergeCell ref="DJG159:DJL159"/>
    <mergeCell ref="DGS159:DGX159"/>
    <mergeCell ref="DGY159:DHD159"/>
    <mergeCell ref="DHE159:DHJ159"/>
    <mergeCell ref="DHK159:DHP159"/>
    <mergeCell ref="DHQ159:DHV159"/>
    <mergeCell ref="DHW159:DIB159"/>
    <mergeCell ref="DFI159:DFN159"/>
    <mergeCell ref="DFO159:DFT159"/>
    <mergeCell ref="DFU159:DFZ159"/>
    <mergeCell ref="DGA159:DGF159"/>
    <mergeCell ref="DGG159:DGL159"/>
    <mergeCell ref="DGM159:DGR159"/>
    <mergeCell ref="DDY159:DED159"/>
    <mergeCell ref="DEE159:DEJ159"/>
    <mergeCell ref="DEK159:DEP159"/>
    <mergeCell ref="DEQ159:DEV159"/>
    <mergeCell ref="DEW159:DFB159"/>
    <mergeCell ref="DFC159:DFH159"/>
    <mergeCell ref="DCO159:DCT159"/>
    <mergeCell ref="DCU159:DCZ159"/>
    <mergeCell ref="DDA159:DDF159"/>
    <mergeCell ref="DDG159:DDL159"/>
    <mergeCell ref="DDM159:DDR159"/>
    <mergeCell ref="DDS159:DDX159"/>
    <mergeCell ref="DBE159:DBJ159"/>
    <mergeCell ref="DBK159:DBP159"/>
    <mergeCell ref="DBQ159:DBV159"/>
    <mergeCell ref="DBW159:DCB159"/>
    <mergeCell ref="DCC159:DCH159"/>
    <mergeCell ref="DCI159:DCN159"/>
    <mergeCell ref="CZU159:CZZ159"/>
    <mergeCell ref="DAA159:DAF159"/>
    <mergeCell ref="DAG159:DAL159"/>
    <mergeCell ref="DAM159:DAR159"/>
    <mergeCell ref="DAS159:DAX159"/>
    <mergeCell ref="DAY159:DBD159"/>
    <mergeCell ref="CYK159:CYP159"/>
    <mergeCell ref="CYQ159:CYV159"/>
    <mergeCell ref="CYW159:CZB159"/>
    <mergeCell ref="CZC159:CZH159"/>
    <mergeCell ref="CZI159:CZN159"/>
    <mergeCell ref="CZO159:CZT159"/>
    <mergeCell ref="CXA159:CXF159"/>
    <mergeCell ref="CXG159:CXL159"/>
    <mergeCell ref="CXM159:CXR159"/>
    <mergeCell ref="CXS159:CXX159"/>
    <mergeCell ref="CXY159:CYD159"/>
    <mergeCell ref="CYE159:CYJ159"/>
    <mergeCell ref="CVQ159:CVV159"/>
    <mergeCell ref="CVW159:CWB159"/>
    <mergeCell ref="CWC159:CWH159"/>
    <mergeCell ref="CWI159:CWN159"/>
    <mergeCell ref="CWO159:CWT159"/>
    <mergeCell ref="CWU159:CWZ159"/>
    <mergeCell ref="CUG159:CUL159"/>
    <mergeCell ref="CUM159:CUR159"/>
    <mergeCell ref="CUS159:CUX159"/>
    <mergeCell ref="CUY159:CVD159"/>
    <mergeCell ref="CVE159:CVJ159"/>
    <mergeCell ref="CVK159:CVP159"/>
    <mergeCell ref="CSW159:CTB159"/>
    <mergeCell ref="CTC159:CTH159"/>
    <mergeCell ref="CTI159:CTN159"/>
    <mergeCell ref="CTO159:CTT159"/>
    <mergeCell ref="CTU159:CTZ159"/>
    <mergeCell ref="CUA159:CUF159"/>
    <mergeCell ref="CRM159:CRR159"/>
    <mergeCell ref="CRS159:CRX159"/>
    <mergeCell ref="CRY159:CSD159"/>
    <mergeCell ref="CSE159:CSJ159"/>
    <mergeCell ref="CSK159:CSP159"/>
    <mergeCell ref="CSQ159:CSV159"/>
    <mergeCell ref="CQC159:CQH159"/>
    <mergeCell ref="CQI159:CQN159"/>
    <mergeCell ref="CQO159:CQT159"/>
    <mergeCell ref="CQU159:CQZ159"/>
    <mergeCell ref="CRA159:CRF159"/>
    <mergeCell ref="CRG159:CRL159"/>
    <mergeCell ref="COS159:COX159"/>
    <mergeCell ref="COY159:CPD159"/>
    <mergeCell ref="CPE159:CPJ159"/>
    <mergeCell ref="CPK159:CPP159"/>
    <mergeCell ref="CPQ159:CPV159"/>
    <mergeCell ref="CPW159:CQB159"/>
    <mergeCell ref="CNI159:CNN159"/>
    <mergeCell ref="CNO159:CNT159"/>
    <mergeCell ref="CNU159:CNZ159"/>
    <mergeCell ref="COA159:COF159"/>
    <mergeCell ref="COG159:COL159"/>
    <mergeCell ref="COM159:COR159"/>
    <mergeCell ref="CLY159:CMD159"/>
    <mergeCell ref="CME159:CMJ159"/>
    <mergeCell ref="CMK159:CMP159"/>
    <mergeCell ref="CMQ159:CMV159"/>
    <mergeCell ref="CMW159:CNB159"/>
    <mergeCell ref="CNC159:CNH159"/>
    <mergeCell ref="CKO159:CKT159"/>
    <mergeCell ref="CKU159:CKZ159"/>
    <mergeCell ref="CLA159:CLF159"/>
    <mergeCell ref="CLG159:CLL159"/>
    <mergeCell ref="CLM159:CLR159"/>
    <mergeCell ref="CLS159:CLX159"/>
    <mergeCell ref="CJE159:CJJ159"/>
    <mergeCell ref="CJK159:CJP159"/>
    <mergeCell ref="CJQ159:CJV159"/>
    <mergeCell ref="CJW159:CKB159"/>
    <mergeCell ref="CKC159:CKH159"/>
    <mergeCell ref="CKI159:CKN159"/>
    <mergeCell ref="CHU159:CHZ159"/>
    <mergeCell ref="CIA159:CIF159"/>
    <mergeCell ref="CIG159:CIL159"/>
    <mergeCell ref="CIM159:CIR159"/>
    <mergeCell ref="CIS159:CIX159"/>
    <mergeCell ref="CIY159:CJD159"/>
    <mergeCell ref="CGK159:CGP159"/>
    <mergeCell ref="CGQ159:CGV159"/>
    <mergeCell ref="CGW159:CHB159"/>
    <mergeCell ref="CHC159:CHH159"/>
    <mergeCell ref="CHI159:CHN159"/>
    <mergeCell ref="CHO159:CHT159"/>
    <mergeCell ref="CFA159:CFF159"/>
    <mergeCell ref="CFG159:CFL159"/>
    <mergeCell ref="CFM159:CFR159"/>
    <mergeCell ref="CFS159:CFX159"/>
    <mergeCell ref="CFY159:CGD159"/>
    <mergeCell ref="CGE159:CGJ159"/>
    <mergeCell ref="CDQ159:CDV159"/>
    <mergeCell ref="CDW159:CEB159"/>
    <mergeCell ref="CEC159:CEH159"/>
    <mergeCell ref="CEI159:CEN159"/>
    <mergeCell ref="CEO159:CET159"/>
    <mergeCell ref="CEU159:CEZ159"/>
    <mergeCell ref="CCG159:CCL159"/>
    <mergeCell ref="CCM159:CCR159"/>
    <mergeCell ref="CCS159:CCX159"/>
    <mergeCell ref="CCY159:CDD159"/>
    <mergeCell ref="CDE159:CDJ159"/>
    <mergeCell ref="CDK159:CDP159"/>
    <mergeCell ref="CAW159:CBB159"/>
    <mergeCell ref="CBC159:CBH159"/>
    <mergeCell ref="CBI159:CBN159"/>
    <mergeCell ref="CBO159:CBT159"/>
    <mergeCell ref="CBU159:CBZ159"/>
    <mergeCell ref="CCA159:CCF159"/>
    <mergeCell ref="BZM159:BZR159"/>
    <mergeCell ref="BZS159:BZX159"/>
    <mergeCell ref="BZY159:CAD159"/>
    <mergeCell ref="CAE159:CAJ159"/>
    <mergeCell ref="CAK159:CAP159"/>
    <mergeCell ref="CAQ159:CAV159"/>
    <mergeCell ref="BYC159:BYH159"/>
    <mergeCell ref="BYI159:BYN159"/>
    <mergeCell ref="BYO159:BYT159"/>
    <mergeCell ref="BYU159:BYZ159"/>
    <mergeCell ref="BZA159:BZF159"/>
    <mergeCell ref="BZG159:BZL159"/>
    <mergeCell ref="BWS159:BWX159"/>
    <mergeCell ref="BWY159:BXD159"/>
    <mergeCell ref="BXE159:BXJ159"/>
    <mergeCell ref="BXK159:BXP159"/>
    <mergeCell ref="BXQ159:BXV159"/>
    <mergeCell ref="BXW159:BYB159"/>
    <mergeCell ref="BVI159:BVN159"/>
    <mergeCell ref="BVO159:BVT159"/>
    <mergeCell ref="BVU159:BVZ159"/>
    <mergeCell ref="BWA159:BWF159"/>
    <mergeCell ref="BWG159:BWL159"/>
    <mergeCell ref="BWM159:BWR159"/>
    <mergeCell ref="BTY159:BUD159"/>
    <mergeCell ref="BUE159:BUJ159"/>
    <mergeCell ref="BUK159:BUP159"/>
    <mergeCell ref="BUQ159:BUV159"/>
    <mergeCell ref="BUW159:BVB159"/>
    <mergeCell ref="BVC159:BVH159"/>
    <mergeCell ref="BSO159:BST159"/>
    <mergeCell ref="BSU159:BSZ159"/>
    <mergeCell ref="BTA159:BTF159"/>
    <mergeCell ref="BTG159:BTL159"/>
    <mergeCell ref="BTM159:BTR159"/>
    <mergeCell ref="BTS159:BTX159"/>
    <mergeCell ref="BRE159:BRJ159"/>
    <mergeCell ref="BRK159:BRP159"/>
    <mergeCell ref="BRQ159:BRV159"/>
    <mergeCell ref="BRW159:BSB159"/>
    <mergeCell ref="BSC159:BSH159"/>
    <mergeCell ref="BSI159:BSN159"/>
    <mergeCell ref="BPU159:BPZ159"/>
    <mergeCell ref="BQA159:BQF159"/>
    <mergeCell ref="BQG159:BQL159"/>
    <mergeCell ref="BQM159:BQR159"/>
    <mergeCell ref="BQS159:BQX159"/>
    <mergeCell ref="BQY159:BRD159"/>
    <mergeCell ref="BOK159:BOP159"/>
    <mergeCell ref="BOQ159:BOV159"/>
    <mergeCell ref="BOW159:BPB159"/>
    <mergeCell ref="BPC159:BPH159"/>
    <mergeCell ref="BPI159:BPN159"/>
    <mergeCell ref="BPO159:BPT159"/>
    <mergeCell ref="BNA159:BNF159"/>
    <mergeCell ref="BNG159:BNL159"/>
    <mergeCell ref="BNM159:BNR159"/>
    <mergeCell ref="BNS159:BNX159"/>
    <mergeCell ref="BNY159:BOD159"/>
    <mergeCell ref="BOE159:BOJ159"/>
    <mergeCell ref="BLQ159:BLV159"/>
    <mergeCell ref="BLW159:BMB159"/>
    <mergeCell ref="BMC159:BMH159"/>
    <mergeCell ref="BMI159:BMN159"/>
    <mergeCell ref="BMO159:BMT159"/>
    <mergeCell ref="BMU159:BMZ159"/>
    <mergeCell ref="BKG159:BKL159"/>
    <mergeCell ref="BKM159:BKR159"/>
    <mergeCell ref="BKS159:BKX159"/>
    <mergeCell ref="BKY159:BLD159"/>
    <mergeCell ref="BLE159:BLJ159"/>
    <mergeCell ref="BLK159:BLP159"/>
    <mergeCell ref="BIW159:BJB159"/>
    <mergeCell ref="BJC159:BJH159"/>
    <mergeCell ref="BJI159:BJN159"/>
    <mergeCell ref="BJO159:BJT159"/>
    <mergeCell ref="BJU159:BJZ159"/>
    <mergeCell ref="BKA159:BKF159"/>
    <mergeCell ref="BHM159:BHR159"/>
    <mergeCell ref="BHS159:BHX159"/>
    <mergeCell ref="BHY159:BID159"/>
    <mergeCell ref="BIE159:BIJ159"/>
    <mergeCell ref="BIK159:BIP159"/>
    <mergeCell ref="BIQ159:BIV159"/>
    <mergeCell ref="BGC159:BGH159"/>
    <mergeCell ref="BGI159:BGN159"/>
    <mergeCell ref="BGO159:BGT159"/>
    <mergeCell ref="BGU159:BGZ159"/>
    <mergeCell ref="BHA159:BHF159"/>
    <mergeCell ref="BHG159:BHL159"/>
    <mergeCell ref="BES159:BEX159"/>
    <mergeCell ref="BEY159:BFD159"/>
    <mergeCell ref="BFE159:BFJ159"/>
    <mergeCell ref="BFK159:BFP159"/>
    <mergeCell ref="BFQ159:BFV159"/>
    <mergeCell ref="BFW159:BGB159"/>
    <mergeCell ref="BDI159:BDN159"/>
    <mergeCell ref="BDO159:BDT159"/>
    <mergeCell ref="BDU159:BDZ159"/>
    <mergeCell ref="BEA159:BEF159"/>
    <mergeCell ref="BEG159:BEL159"/>
    <mergeCell ref="BEM159:BER159"/>
    <mergeCell ref="BBY159:BCD159"/>
    <mergeCell ref="BCE159:BCJ159"/>
    <mergeCell ref="BCK159:BCP159"/>
    <mergeCell ref="BCQ159:BCV159"/>
    <mergeCell ref="BCW159:BDB159"/>
    <mergeCell ref="BDC159:BDH159"/>
    <mergeCell ref="BAO159:BAT159"/>
    <mergeCell ref="BAU159:BAZ159"/>
    <mergeCell ref="BBA159:BBF159"/>
    <mergeCell ref="BBG159:BBL159"/>
    <mergeCell ref="BBM159:BBR159"/>
    <mergeCell ref="BBS159:BBX159"/>
    <mergeCell ref="AZE159:AZJ159"/>
    <mergeCell ref="AZK159:AZP159"/>
    <mergeCell ref="AZQ159:AZV159"/>
    <mergeCell ref="AZW159:BAB159"/>
    <mergeCell ref="BAC159:BAH159"/>
    <mergeCell ref="BAI159:BAN159"/>
    <mergeCell ref="AXU159:AXZ159"/>
    <mergeCell ref="AYA159:AYF159"/>
    <mergeCell ref="AYG159:AYL159"/>
    <mergeCell ref="AYM159:AYR159"/>
    <mergeCell ref="AYS159:AYX159"/>
    <mergeCell ref="AYY159:AZD159"/>
    <mergeCell ref="AWK159:AWP159"/>
    <mergeCell ref="AWQ159:AWV159"/>
    <mergeCell ref="AWW159:AXB159"/>
    <mergeCell ref="AXC159:AXH159"/>
    <mergeCell ref="AXI159:AXN159"/>
    <mergeCell ref="AXO159:AXT159"/>
    <mergeCell ref="AVA159:AVF159"/>
    <mergeCell ref="AVG159:AVL159"/>
    <mergeCell ref="AVM159:AVR159"/>
    <mergeCell ref="AVS159:AVX159"/>
    <mergeCell ref="AVY159:AWD159"/>
    <mergeCell ref="AWE159:AWJ159"/>
    <mergeCell ref="ATQ159:ATV159"/>
    <mergeCell ref="ATW159:AUB159"/>
    <mergeCell ref="AUC159:AUH159"/>
    <mergeCell ref="AUI159:AUN159"/>
    <mergeCell ref="AUO159:AUT159"/>
    <mergeCell ref="AUU159:AUZ159"/>
    <mergeCell ref="ASG159:ASL159"/>
    <mergeCell ref="ASM159:ASR159"/>
    <mergeCell ref="ASS159:ASX159"/>
    <mergeCell ref="ASY159:ATD159"/>
    <mergeCell ref="ATE159:ATJ159"/>
    <mergeCell ref="ATK159:ATP159"/>
    <mergeCell ref="AQW159:ARB159"/>
    <mergeCell ref="ARC159:ARH159"/>
    <mergeCell ref="ARI159:ARN159"/>
    <mergeCell ref="ARO159:ART159"/>
    <mergeCell ref="ARU159:ARZ159"/>
    <mergeCell ref="ASA159:ASF159"/>
    <mergeCell ref="APM159:APR159"/>
    <mergeCell ref="APS159:APX159"/>
    <mergeCell ref="APY159:AQD159"/>
    <mergeCell ref="AQE159:AQJ159"/>
    <mergeCell ref="AQK159:AQP159"/>
    <mergeCell ref="AQQ159:AQV159"/>
    <mergeCell ref="AOC159:AOH159"/>
    <mergeCell ref="AOI159:AON159"/>
    <mergeCell ref="AOO159:AOT159"/>
    <mergeCell ref="AOU159:AOZ159"/>
    <mergeCell ref="APA159:APF159"/>
    <mergeCell ref="APG159:APL159"/>
    <mergeCell ref="AMS159:AMX159"/>
    <mergeCell ref="AMY159:AND159"/>
    <mergeCell ref="ANE159:ANJ159"/>
    <mergeCell ref="ANK159:ANP159"/>
    <mergeCell ref="ANQ159:ANV159"/>
    <mergeCell ref="ANW159:AOB159"/>
    <mergeCell ref="ALI159:ALN159"/>
    <mergeCell ref="ALO159:ALT159"/>
    <mergeCell ref="ALU159:ALZ159"/>
    <mergeCell ref="AMA159:AMF159"/>
    <mergeCell ref="AMG159:AML159"/>
    <mergeCell ref="AMM159:AMR159"/>
    <mergeCell ref="AJY159:AKD159"/>
    <mergeCell ref="AKE159:AKJ159"/>
    <mergeCell ref="AKK159:AKP159"/>
    <mergeCell ref="AKQ159:AKV159"/>
    <mergeCell ref="AKW159:ALB159"/>
    <mergeCell ref="ALC159:ALH159"/>
    <mergeCell ref="AIO159:AIT159"/>
    <mergeCell ref="AIU159:AIZ159"/>
    <mergeCell ref="AJA159:AJF159"/>
    <mergeCell ref="AJG159:AJL159"/>
    <mergeCell ref="AJM159:AJR159"/>
    <mergeCell ref="AJS159:AJX159"/>
    <mergeCell ref="AHE159:AHJ159"/>
    <mergeCell ref="AHK159:AHP159"/>
    <mergeCell ref="AHQ159:AHV159"/>
    <mergeCell ref="AHW159:AIB159"/>
    <mergeCell ref="AIC159:AIH159"/>
    <mergeCell ref="AII159:AIN159"/>
    <mergeCell ref="AFU159:AFZ159"/>
    <mergeCell ref="AGA159:AGF159"/>
    <mergeCell ref="AGG159:AGL159"/>
    <mergeCell ref="AGM159:AGR159"/>
    <mergeCell ref="AGS159:AGX159"/>
    <mergeCell ref="AGY159:AHD159"/>
    <mergeCell ref="AEK159:AEP159"/>
    <mergeCell ref="AEQ159:AEV159"/>
    <mergeCell ref="AEW159:AFB159"/>
    <mergeCell ref="AFC159:AFH159"/>
    <mergeCell ref="AFI159:AFN159"/>
    <mergeCell ref="AFO159:AFT159"/>
    <mergeCell ref="ADA159:ADF159"/>
    <mergeCell ref="ADG159:ADL159"/>
    <mergeCell ref="ADM159:ADR159"/>
    <mergeCell ref="ADS159:ADX159"/>
    <mergeCell ref="ADY159:AED159"/>
    <mergeCell ref="AEE159:AEJ159"/>
    <mergeCell ref="ABQ159:ABV159"/>
    <mergeCell ref="ABW159:ACB159"/>
    <mergeCell ref="ACC159:ACH159"/>
    <mergeCell ref="ACI159:ACN159"/>
    <mergeCell ref="ACO159:ACT159"/>
    <mergeCell ref="ACU159:ACZ159"/>
    <mergeCell ref="AAG159:AAL159"/>
    <mergeCell ref="AAM159:AAR159"/>
    <mergeCell ref="AAS159:AAX159"/>
    <mergeCell ref="AAY159:ABD159"/>
    <mergeCell ref="ABE159:ABJ159"/>
    <mergeCell ref="ABK159:ABP159"/>
    <mergeCell ref="YW159:ZB159"/>
    <mergeCell ref="ZC159:ZH159"/>
    <mergeCell ref="ZI159:ZN159"/>
    <mergeCell ref="ZO159:ZT159"/>
    <mergeCell ref="ZU159:ZZ159"/>
    <mergeCell ref="AAA159:AAF159"/>
    <mergeCell ref="XM159:XR159"/>
    <mergeCell ref="XS159:XX159"/>
    <mergeCell ref="XY159:YD159"/>
    <mergeCell ref="YE159:YJ159"/>
    <mergeCell ref="YK159:YP159"/>
    <mergeCell ref="YQ159:YV159"/>
    <mergeCell ref="WC159:WH159"/>
    <mergeCell ref="WI159:WN159"/>
    <mergeCell ref="WO159:WT159"/>
    <mergeCell ref="WU159:WZ159"/>
    <mergeCell ref="XA159:XF159"/>
    <mergeCell ref="XG159:XL159"/>
    <mergeCell ref="US159:UX159"/>
    <mergeCell ref="UY159:VD159"/>
    <mergeCell ref="VE159:VJ159"/>
    <mergeCell ref="VK159:VP159"/>
    <mergeCell ref="VQ159:VV159"/>
    <mergeCell ref="VW159:WB159"/>
    <mergeCell ref="TI159:TN159"/>
    <mergeCell ref="TO159:TT159"/>
    <mergeCell ref="TU159:TZ159"/>
    <mergeCell ref="UA159:UF159"/>
    <mergeCell ref="UG159:UL159"/>
    <mergeCell ref="UM159:UR159"/>
    <mergeCell ref="RY159:SD159"/>
    <mergeCell ref="SE159:SJ159"/>
    <mergeCell ref="SK159:SP159"/>
    <mergeCell ref="SQ159:SV159"/>
    <mergeCell ref="SW159:TB159"/>
    <mergeCell ref="TC159:TH159"/>
    <mergeCell ref="QO159:QT159"/>
    <mergeCell ref="QU159:QZ159"/>
    <mergeCell ref="RA159:RF159"/>
    <mergeCell ref="RG159:RL159"/>
    <mergeCell ref="RM159:RR159"/>
    <mergeCell ref="RS159:RX159"/>
    <mergeCell ref="PE159:PJ159"/>
    <mergeCell ref="PK159:PP159"/>
    <mergeCell ref="PQ159:PV159"/>
    <mergeCell ref="PW159:QB159"/>
    <mergeCell ref="QC159:QH159"/>
    <mergeCell ref="QI159:QN159"/>
    <mergeCell ref="NU159:NZ159"/>
    <mergeCell ref="OA159:OF159"/>
    <mergeCell ref="OG159:OL159"/>
    <mergeCell ref="OM159:OR159"/>
    <mergeCell ref="OS159:OX159"/>
    <mergeCell ref="OY159:PD159"/>
    <mergeCell ref="MK159:MP159"/>
    <mergeCell ref="MQ159:MV159"/>
    <mergeCell ref="MW159:NB159"/>
    <mergeCell ref="NC159:NH159"/>
    <mergeCell ref="NI159:NN159"/>
    <mergeCell ref="NO159:NT159"/>
    <mergeCell ref="LA159:LF159"/>
    <mergeCell ref="LG159:LL159"/>
    <mergeCell ref="LM159:LR159"/>
    <mergeCell ref="LS159:LX159"/>
    <mergeCell ref="LY159:MD159"/>
    <mergeCell ref="ME159:MJ159"/>
    <mergeCell ref="JQ159:JV159"/>
    <mergeCell ref="JW159:KB159"/>
    <mergeCell ref="KC159:KH159"/>
    <mergeCell ref="KI159:KN159"/>
    <mergeCell ref="KO159:KT159"/>
    <mergeCell ref="KU159:KZ159"/>
    <mergeCell ref="IG159:IL159"/>
    <mergeCell ref="IM159:IR159"/>
    <mergeCell ref="IS159:IX159"/>
    <mergeCell ref="IY159:JD159"/>
    <mergeCell ref="JE159:JJ159"/>
    <mergeCell ref="JK159:JP159"/>
    <mergeCell ref="GW159:HB159"/>
    <mergeCell ref="HC159:HH159"/>
    <mergeCell ref="HI159:HN159"/>
    <mergeCell ref="HO159:HT159"/>
    <mergeCell ref="HU159:HZ159"/>
    <mergeCell ref="IA159:IF159"/>
    <mergeCell ref="FM159:FR159"/>
    <mergeCell ref="FS159:FX159"/>
    <mergeCell ref="FY159:GD159"/>
    <mergeCell ref="GE159:GJ159"/>
    <mergeCell ref="GK159:GP159"/>
    <mergeCell ref="GQ159:GV159"/>
    <mergeCell ref="EC159:EH159"/>
    <mergeCell ref="EI159:EN159"/>
    <mergeCell ref="EO159:ET159"/>
    <mergeCell ref="EU159:EZ159"/>
    <mergeCell ref="FA159:FF159"/>
    <mergeCell ref="FG159:FL159"/>
    <mergeCell ref="CS159:CX159"/>
    <mergeCell ref="CY159:DD159"/>
    <mergeCell ref="DE159:DJ159"/>
    <mergeCell ref="DK159:DP159"/>
    <mergeCell ref="DQ159:DV159"/>
    <mergeCell ref="DW159:EB159"/>
    <mergeCell ref="BI159:BN159"/>
    <mergeCell ref="BO159:BT159"/>
    <mergeCell ref="BU159:BZ159"/>
    <mergeCell ref="CA159:CF159"/>
    <mergeCell ref="CG159:CL159"/>
    <mergeCell ref="CM159:CR159"/>
    <mergeCell ref="Y159:AD159"/>
    <mergeCell ref="AE159:AJ159"/>
    <mergeCell ref="AK159:AP159"/>
    <mergeCell ref="AQ159:AV159"/>
    <mergeCell ref="AW159:BB159"/>
    <mergeCell ref="BC159:BH159"/>
    <mergeCell ref="A156:F156"/>
    <mergeCell ref="A157:F157"/>
    <mergeCell ref="A158:F158"/>
    <mergeCell ref="A159:F159"/>
    <mergeCell ref="M159:R159"/>
    <mergeCell ref="S159:X159"/>
    <mergeCell ref="A150:F150"/>
    <mergeCell ref="A151:F151"/>
    <mergeCell ref="A152:F152"/>
    <mergeCell ref="A155:F155"/>
    <mergeCell ref="A141:F141"/>
    <mergeCell ref="A142:F142"/>
    <mergeCell ref="A143:F143"/>
    <mergeCell ref="A147:F147"/>
    <mergeCell ref="A148:F148"/>
    <mergeCell ref="A149:F149"/>
    <mergeCell ref="A135:F135"/>
    <mergeCell ref="A136:F136"/>
    <mergeCell ref="A137:F137"/>
    <mergeCell ref="A138:F138"/>
    <mergeCell ref="A139:F139"/>
    <mergeCell ref="A140:F140"/>
    <mergeCell ref="A128:F128"/>
    <mergeCell ref="A129:F129"/>
    <mergeCell ref="A130:F130"/>
    <mergeCell ref="A131:F131"/>
    <mergeCell ref="A133:F133"/>
    <mergeCell ref="A134:F134"/>
    <mergeCell ref="A153:F153"/>
    <mergeCell ref="C121:F121"/>
    <mergeCell ref="C122:F122"/>
    <mergeCell ref="A123:B126"/>
    <mergeCell ref="C123:F123"/>
    <mergeCell ref="C124:F124"/>
    <mergeCell ref="C125:F125"/>
    <mergeCell ref="C126:F126"/>
    <mergeCell ref="B114:F114"/>
    <mergeCell ref="B115:F115"/>
    <mergeCell ref="A116:A122"/>
    <mergeCell ref="C116:F116"/>
    <mergeCell ref="B117:B118"/>
    <mergeCell ref="C117:F117"/>
    <mergeCell ref="C118:F118"/>
    <mergeCell ref="C119:F119"/>
    <mergeCell ref="C120:F120"/>
    <mergeCell ref="B121:B122"/>
    <mergeCell ref="B108:B111"/>
    <mergeCell ref="C108:F108"/>
    <mergeCell ref="C109:F109"/>
    <mergeCell ref="C110:F110"/>
    <mergeCell ref="C111:F111"/>
    <mergeCell ref="B112:B113"/>
    <mergeCell ref="C112:F112"/>
    <mergeCell ref="C113:F113"/>
    <mergeCell ref="A100:A115"/>
    <mergeCell ref="C100:F100"/>
    <mergeCell ref="B101:B107"/>
    <mergeCell ref="C101:F101"/>
    <mergeCell ref="C102:F102"/>
    <mergeCell ref="C103:F103"/>
    <mergeCell ref="C104:F104"/>
    <mergeCell ref="C105:F105"/>
    <mergeCell ref="C106:F106"/>
    <mergeCell ref="C107:F107"/>
    <mergeCell ref="A95:B96"/>
    <mergeCell ref="C95:F95"/>
    <mergeCell ref="C96:F96"/>
    <mergeCell ref="A97:B99"/>
    <mergeCell ref="C97:F97"/>
    <mergeCell ref="C98:F98"/>
    <mergeCell ref="C99:F99"/>
    <mergeCell ref="C88:F88"/>
    <mergeCell ref="A89:A94"/>
    <mergeCell ref="C89:F89"/>
    <mergeCell ref="B90:B91"/>
    <mergeCell ref="C90:F90"/>
    <mergeCell ref="C91:F91"/>
    <mergeCell ref="C92:F92"/>
    <mergeCell ref="C93:F93"/>
    <mergeCell ref="C94:F94"/>
    <mergeCell ref="A81:B81"/>
    <mergeCell ref="C81:F81"/>
    <mergeCell ref="A82:A83"/>
    <mergeCell ref="C82:F82"/>
    <mergeCell ref="C83:F83"/>
    <mergeCell ref="A84:A88"/>
    <mergeCell ref="C84:F84"/>
    <mergeCell ref="C85:F85"/>
    <mergeCell ref="C86:F86"/>
    <mergeCell ref="C87:F87"/>
    <mergeCell ref="A76:B77"/>
    <mergeCell ref="C76:F76"/>
    <mergeCell ref="C77:F77"/>
    <mergeCell ref="A78:B80"/>
    <mergeCell ref="C78:F78"/>
    <mergeCell ref="C79:F79"/>
    <mergeCell ref="C80:F80"/>
    <mergeCell ref="C70:F70"/>
    <mergeCell ref="C71:F71"/>
    <mergeCell ref="C72:F72"/>
    <mergeCell ref="C73:F73"/>
    <mergeCell ref="C74:F74"/>
    <mergeCell ref="A75:B75"/>
    <mergeCell ref="C75:F75"/>
    <mergeCell ref="C64:F64"/>
    <mergeCell ref="C65:F65"/>
    <mergeCell ref="C66:F66"/>
    <mergeCell ref="C67:F67"/>
    <mergeCell ref="C68:F68"/>
    <mergeCell ref="C69:F69"/>
    <mergeCell ref="C58:F58"/>
    <mergeCell ref="C59:F59"/>
    <mergeCell ref="C60:F60"/>
    <mergeCell ref="C61:F61"/>
    <mergeCell ref="C62:F62"/>
    <mergeCell ref="C63:F63"/>
    <mergeCell ref="A48:B74"/>
    <mergeCell ref="C48:F48"/>
    <mergeCell ref="C49:F49"/>
    <mergeCell ref="C50:F50"/>
    <mergeCell ref="C51:F51"/>
    <mergeCell ref="C52:F52"/>
    <mergeCell ref="C53:F53"/>
    <mergeCell ref="C54:F54"/>
    <mergeCell ref="C56:F56"/>
    <mergeCell ref="C57:F57"/>
    <mergeCell ref="A40:B42"/>
    <mergeCell ref="C40:F40"/>
    <mergeCell ref="C41:F41"/>
    <mergeCell ref="C42:F42"/>
    <mergeCell ref="A43:B47"/>
    <mergeCell ref="C43:F43"/>
    <mergeCell ref="C44:F44"/>
    <mergeCell ref="C45:F45"/>
    <mergeCell ref="C46:F46"/>
    <mergeCell ref="C47:F47"/>
    <mergeCell ref="C55:F55"/>
    <mergeCell ref="A32:F32"/>
    <mergeCell ref="A33:F33"/>
    <mergeCell ref="A38:B38"/>
    <mergeCell ref="C38:F38"/>
    <mergeCell ref="A39:B39"/>
    <mergeCell ref="C39:F39"/>
    <mergeCell ref="A26:F26"/>
    <mergeCell ref="A27:F27"/>
    <mergeCell ref="A28:F28"/>
    <mergeCell ref="A29:F29"/>
    <mergeCell ref="A30:F30"/>
    <mergeCell ref="A31:F31"/>
    <mergeCell ref="A19:F19"/>
    <mergeCell ref="A20:F20"/>
    <mergeCell ref="A21:F21"/>
    <mergeCell ref="A22:F22"/>
    <mergeCell ref="A24:F24"/>
    <mergeCell ref="A25:F25"/>
    <mergeCell ref="A34:F34"/>
    <mergeCell ref="A13:F13"/>
    <mergeCell ref="A14:F14"/>
    <mergeCell ref="A15:F15"/>
    <mergeCell ref="A16:F16"/>
    <mergeCell ref="A17:F17"/>
    <mergeCell ref="A18:F18"/>
    <mergeCell ref="A7:F7"/>
    <mergeCell ref="A8:F8"/>
    <mergeCell ref="A9:F9"/>
    <mergeCell ref="A10:F10"/>
    <mergeCell ref="A11:F11"/>
    <mergeCell ref="A12:F12"/>
    <mergeCell ref="A1:F1"/>
    <mergeCell ref="A2:F2"/>
    <mergeCell ref="A3:F3"/>
    <mergeCell ref="A4:F4"/>
    <mergeCell ref="A5:F5"/>
    <mergeCell ref="A6:F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7" fitToHeight="0" orientation="portrait" r:id="rId1"/>
  <rowBreaks count="6" manualBreakCount="6">
    <brk id="115" max="5" man="1"/>
    <brk id="165" max="5" man="1"/>
    <brk id="275" max="5" man="1"/>
    <brk id="328" max="5" man="1"/>
    <brk id="391" max="5" man="1"/>
    <brk id="460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8" tint="0.39997558519241921"/>
  </sheetPr>
  <dimension ref="A1:O28"/>
  <sheetViews>
    <sheetView view="pageBreakPreview" zoomScale="60" zoomScaleNormal="100" workbookViewId="0">
      <selection activeCell="A13" sqref="A13"/>
    </sheetView>
  </sheetViews>
  <sheetFormatPr defaultColWidth="9" defaultRowHeight="16.5"/>
  <cols>
    <col min="1" max="1" width="134.5" style="142" customWidth="1"/>
    <col min="2" max="3" width="13.625" style="142" customWidth="1"/>
    <col min="4" max="16384" width="9" style="142"/>
  </cols>
  <sheetData>
    <row r="1" spans="1:6" ht="24" customHeight="1">
      <c r="A1" s="132" t="s">
        <v>1024</v>
      </c>
      <c r="B1" s="169"/>
      <c r="C1" s="169"/>
    </row>
    <row r="2" spans="1:6" ht="25.35" customHeight="1">
      <c r="A2" s="134" t="s">
        <v>696</v>
      </c>
      <c r="B2" s="134" t="s">
        <v>697</v>
      </c>
      <c r="C2" s="134" t="s">
        <v>701</v>
      </c>
      <c r="E2" s="244"/>
    </row>
    <row r="3" spans="1:6" ht="25.35" customHeight="1">
      <c r="A3" s="504" t="s">
        <v>698</v>
      </c>
      <c r="B3" s="504"/>
      <c r="C3" s="504"/>
    </row>
    <row r="4" spans="1:6" ht="25.35" customHeight="1">
      <c r="A4" s="133" t="s">
        <v>699</v>
      </c>
      <c r="B4" s="265" t="str">
        <f>IF(작성요령!C38=제안서작성기준일,"OK","확인 필요")</f>
        <v>OK</v>
      </c>
      <c r="C4" s="135" t="s">
        <v>702</v>
      </c>
      <c r="D4" s="153"/>
      <c r="E4" s="153"/>
      <c r="F4" s="153"/>
    </row>
    <row r="5" spans="1:6" ht="25.35" customHeight="1">
      <c r="A5" s="504" t="s">
        <v>700</v>
      </c>
      <c r="B5" s="504"/>
      <c r="C5" s="504"/>
      <c r="D5" s="153"/>
      <c r="E5" s="153"/>
      <c r="F5" s="153"/>
    </row>
    <row r="6" spans="1:6" ht="87" customHeight="1">
      <c r="A6" s="133" t="s">
        <v>749</v>
      </c>
      <c r="B6" s="135" t="s">
        <v>1052</v>
      </c>
      <c r="C6" s="137" t="s">
        <v>703</v>
      </c>
      <c r="D6" s="153"/>
      <c r="E6" s="153"/>
      <c r="F6" s="153"/>
    </row>
    <row r="7" spans="1:6" ht="25.35" customHeight="1">
      <c r="A7" s="504" t="s">
        <v>1135</v>
      </c>
      <c r="B7" s="504"/>
      <c r="C7" s="504"/>
      <c r="D7" s="153"/>
      <c r="E7" s="153"/>
      <c r="F7" s="153"/>
    </row>
    <row r="8" spans="1:6" ht="25.35" customHeight="1">
      <c r="A8" s="133" t="s">
        <v>704</v>
      </c>
      <c r="B8" s="265" t="str">
        <f>IF((SUM('2.4 제안사 투자현황'!N:N)=SUM('2.4 제안사 투자현황'!T:T)+SUM('2.4 제안사 투자현황'!X:X)+SUM('2.4 제안사 투자현황'!Z:Z)),"OK","확인필요")</f>
        <v>OK</v>
      </c>
      <c r="C8" s="135" t="s">
        <v>702</v>
      </c>
      <c r="D8" s="153"/>
      <c r="E8" s="153"/>
      <c r="F8" s="153"/>
    </row>
    <row r="9" spans="1:6" ht="51.6" customHeight="1">
      <c r="A9" s="138" t="s">
        <v>706</v>
      </c>
      <c r="B9" s="135" t="s">
        <v>1052</v>
      </c>
      <c r="C9" s="137" t="s">
        <v>703</v>
      </c>
      <c r="D9" s="153"/>
      <c r="E9" s="153"/>
      <c r="F9" s="153"/>
    </row>
    <row r="10" spans="1:6" ht="53.85" customHeight="1">
      <c r="A10" s="133" t="s">
        <v>705</v>
      </c>
      <c r="B10" s="135" t="s">
        <v>1052</v>
      </c>
      <c r="C10" s="137" t="s">
        <v>703</v>
      </c>
      <c r="D10" s="153"/>
      <c r="E10" s="153"/>
      <c r="F10" s="153"/>
    </row>
    <row r="11" spans="1:6" ht="53.85" customHeight="1">
      <c r="A11" s="133" t="s">
        <v>712</v>
      </c>
      <c r="B11" s="265" t="str">
        <f>IF((COUNTIFS('2.4 제안사 투자현황'!W:W,"YES",'2.4 제안사 투자현황'!O:O,"회수료")= COUNTIF('2.4 제안사 투자현황'!W:W,"YES")),"OK","확인필요")</f>
        <v>OK</v>
      </c>
      <c r="C11" s="135" t="s">
        <v>702</v>
      </c>
      <c r="D11" s="153"/>
      <c r="E11" s="153"/>
      <c r="F11" s="153"/>
    </row>
    <row r="12" spans="1:6" ht="25.35" customHeight="1">
      <c r="A12" s="505" t="s">
        <v>707</v>
      </c>
      <c r="B12" s="506"/>
      <c r="C12" s="507"/>
    </row>
    <row r="13" spans="1:6" ht="25.35" customHeight="1">
      <c r="A13" s="133" t="s">
        <v>729</v>
      </c>
      <c r="B13" s="265" t="str">
        <f>IF(AND(COUNTIF('3.1 대표이사&amp;참여인력 개요'!Q:Q,"대표펀드매니저")=1),"OK","확인필요")</f>
        <v>OK</v>
      </c>
      <c r="C13" s="137" t="s">
        <v>702</v>
      </c>
      <c r="D13" s="153"/>
      <c r="E13" s="153"/>
      <c r="F13" s="153"/>
    </row>
    <row r="14" spans="1:6" ht="78" customHeight="1">
      <c r="A14" s="133" t="s">
        <v>728</v>
      </c>
      <c r="B14" s="135" t="s">
        <v>1052</v>
      </c>
      <c r="C14" s="137" t="s">
        <v>703</v>
      </c>
      <c r="D14" s="141"/>
    </row>
    <row r="15" spans="1:6" ht="25.35" customHeight="1">
      <c r="A15" s="504" t="s">
        <v>708</v>
      </c>
      <c r="B15" s="504"/>
      <c r="C15" s="504"/>
    </row>
    <row r="16" spans="1:6" ht="32.85" customHeight="1">
      <c r="A16" s="133" t="s">
        <v>709</v>
      </c>
      <c r="B16" s="135" t="s">
        <v>1052</v>
      </c>
      <c r="C16" s="137" t="s">
        <v>703</v>
      </c>
      <c r="D16" s="153"/>
      <c r="E16" s="153"/>
      <c r="F16" s="153"/>
    </row>
    <row r="17" spans="1:15" ht="108.75" customHeight="1">
      <c r="A17" s="140" t="s">
        <v>1142</v>
      </c>
      <c r="B17" s="135" t="s">
        <v>1052</v>
      </c>
      <c r="C17" s="137" t="s">
        <v>703</v>
      </c>
    </row>
    <row r="18" spans="1:15" ht="32.1" customHeight="1">
      <c r="A18" s="133" t="s">
        <v>710</v>
      </c>
      <c r="B18" s="265" t="str">
        <f>IF((SUM('3.2 참여인력 투자현황'!T:T)=SUM('3.2 참여인력 투자현황'!AA:AA)+SUM('3.2 참여인력 투자현황'!AE:AE)+SUM('3.2 참여인력 투자현황'!AG:AG)),"OK","확인필요")</f>
        <v>OK</v>
      </c>
      <c r="C18" s="135" t="s">
        <v>702</v>
      </c>
      <c r="D18" s="153"/>
      <c r="E18" s="153"/>
      <c r="F18" s="153"/>
    </row>
    <row r="19" spans="1:15" ht="58.5" customHeight="1">
      <c r="A19" s="138" t="s">
        <v>1082</v>
      </c>
      <c r="B19" s="135" t="s">
        <v>1052</v>
      </c>
      <c r="C19" s="137" t="s">
        <v>703</v>
      </c>
      <c r="D19" s="154"/>
      <c r="E19" s="154"/>
      <c r="F19" s="154"/>
      <c r="J19" s="154"/>
      <c r="K19" s="154"/>
      <c r="L19" s="154"/>
      <c r="M19" s="154"/>
      <c r="N19" s="154"/>
      <c r="O19" s="154"/>
    </row>
    <row r="20" spans="1:15" ht="55.35" customHeight="1">
      <c r="A20" s="133" t="s">
        <v>1083</v>
      </c>
      <c r="B20" s="135" t="s">
        <v>1052</v>
      </c>
      <c r="C20" s="137" t="s">
        <v>703</v>
      </c>
      <c r="D20" s="154"/>
      <c r="E20" s="154"/>
      <c r="F20" s="154"/>
      <c r="J20" s="154"/>
      <c r="K20" s="154"/>
      <c r="L20" s="154"/>
      <c r="M20" s="154"/>
      <c r="N20" s="154"/>
      <c r="O20" s="154"/>
    </row>
    <row r="21" spans="1:15" ht="32.1" customHeight="1">
      <c r="A21" s="133" t="s">
        <v>711</v>
      </c>
      <c r="B21" s="265" t="str">
        <f>IF((COUNTIFS('3.2 참여인력 투자현황'!AD:AD,"YES",'3.2 참여인력 투자현황'!V:V,"회수료")= COUNTIF('3.2 참여인력 투자현황'!AD:AD,"YES")),"OK","확인필요")</f>
        <v>OK</v>
      </c>
      <c r="C21" s="135" t="s">
        <v>702</v>
      </c>
      <c r="D21" s="154"/>
      <c r="E21" s="154"/>
      <c r="F21" s="154"/>
      <c r="J21" s="154"/>
      <c r="K21" s="154"/>
      <c r="L21" s="154"/>
      <c r="M21" s="154"/>
      <c r="N21" s="154"/>
      <c r="O21" s="154"/>
    </row>
    <row r="22" spans="1:15" ht="25.35" customHeight="1">
      <c r="A22" s="504" t="s">
        <v>713</v>
      </c>
      <c r="B22" s="504"/>
      <c r="C22" s="504"/>
    </row>
    <row r="23" spans="1:15" ht="23.1" customHeight="1">
      <c r="A23" s="133" t="s">
        <v>714</v>
      </c>
      <c r="B23" s="135" t="s">
        <v>1052</v>
      </c>
      <c r="C23" s="137" t="s">
        <v>703</v>
      </c>
      <c r="D23" s="139"/>
      <c r="E23" s="139"/>
      <c r="F23" s="139"/>
      <c r="J23" s="139"/>
      <c r="K23" s="139"/>
      <c r="L23" s="139"/>
      <c r="M23" s="139"/>
      <c r="N23" s="139"/>
      <c r="O23" s="139"/>
    </row>
    <row r="24" spans="1:15" ht="23.1" customHeight="1">
      <c r="A24" s="133" t="s">
        <v>715</v>
      </c>
      <c r="B24" s="265" t="str">
        <f>IF(COUNTIFS('3.4 대표이사&amp;참여인력 경력'!S:S,"YES",'3.4 대표이사&amp;참여인력 경력'!T:T,"비투자업무")=1,"확인필요","OK")</f>
        <v>OK</v>
      </c>
      <c r="C24" s="137" t="s">
        <v>702</v>
      </c>
      <c r="D24" s="153"/>
      <c r="E24" s="153"/>
      <c r="F24" s="153"/>
    </row>
    <row r="25" spans="1:15" ht="125.85" customHeight="1">
      <c r="A25" s="140" t="s">
        <v>1084</v>
      </c>
      <c r="B25" s="135" t="s">
        <v>1052</v>
      </c>
      <c r="C25" s="137" t="s">
        <v>703</v>
      </c>
      <c r="D25" s="153"/>
      <c r="E25" s="153"/>
      <c r="F25" s="153"/>
    </row>
    <row r="26" spans="1:15" ht="25.35" customHeight="1">
      <c r="A26" s="504" t="s">
        <v>716</v>
      </c>
      <c r="B26" s="504"/>
      <c r="C26" s="504"/>
    </row>
    <row r="27" spans="1:15" ht="44.1" customHeight="1">
      <c r="A27" s="133" t="s">
        <v>1136</v>
      </c>
      <c r="B27" s="135" t="s">
        <v>1052</v>
      </c>
      <c r="C27" s="137" t="s">
        <v>703</v>
      </c>
      <c r="D27" s="153"/>
      <c r="E27" s="153"/>
      <c r="F27" s="153"/>
    </row>
    <row r="28" spans="1:15">
      <c r="A28" s="270"/>
    </row>
  </sheetData>
  <mergeCells count="7">
    <mergeCell ref="A3:C3"/>
    <mergeCell ref="A5:C5"/>
    <mergeCell ref="A7:C7"/>
    <mergeCell ref="A26:C26"/>
    <mergeCell ref="A12:C12"/>
    <mergeCell ref="A22:C22"/>
    <mergeCell ref="A15:C15"/>
  </mergeCells>
  <phoneticPr fontId="1" type="noConversion"/>
  <dataValidations count="1">
    <dataValidation type="list" allowBlank="1" showInputMessage="1" showErrorMessage="1" sqref="B6 B19:B20 B27 B16:B17 B23 B25 B13:B14 B9:B10" xr:uid="{00000000-0002-0000-0700-000000000000}">
      <formula1>"OK,확인필요"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0070C0"/>
  </sheetPr>
  <dimension ref="E1:AF30"/>
  <sheetViews>
    <sheetView topLeftCell="E4" zoomScaleNormal="100" workbookViewId="0">
      <selection activeCell="E11" sqref="E11"/>
    </sheetView>
  </sheetViews>
  <sheetFormatPr defaultColWidth="9" defaultRowHeight="13.5"/>
  <cols>
    <col min="1" max="4" width="0" style="1" hidden="1" customWidth="1"/>
    <col min="5" max="5" width="10.625" style="1" customWidth="1"/>
    <col min="6" max="6" width="13.5" style="1" customWidth="1"/>
    <col min="7" max="7" width="17.75" style="1" customWidth="1"/>
    <col min="8" max="8" width="12.25" style="1" customWidth="1"/>
    <col min="9" max="9" width="20.875" style="1" customWidth="1"/>
    <col min="10" max="10" width="21.625" style="1" customWidth="1"/>
    <col min="11" max="11" width="21.625" style="143" customWidth="1"/>
    <col min="12" max="12" width="19.375" style="1" customWidth="1"/>
    <col min="13" max="13" width="11.625" style="1" customWidth="1"/>
    <col min="14" max="14" width="12" style="1" customWidth="1"/>
    <col min="15" max="15" width="4.625" style="1" customWidth="1"/>
    <col min="16" max="16" width="8.625" style="1" customWidth="1"/>
    <col min="17" max="18" width="6.625" style="1" customWidth="1"/>
    <col min="19" max="19" width="13.75" style="1" customWidth="1"/>
    <col min="20" max="21" width="12.75" style="1" customWidth="1"/>
    <col min="22" max="22" width="12.75" style="143" customWidth="1"/>
    <col min="23" max="23" width="9.625" style="1" customWidth="1"/>
    <col min="24" max="25" width="7.625" style="1" customWidth="1"/>
    <col min="26" max="26" width="12.5" style="1" customWidth="1"/>
    <col min="27" max="28" width="6.125" style="1" customWidth="1"/>
    <col min="29" max="29" width="6.625" style="1" customWidth="1"/>
    <col min="30" max="30" width="9.625" style="1" customWidth="1"/>
    <col min="31" max="31" width="6.625" style="1" customWidth="1"/>
    <col min="32" max="16384" width="9" style="1"/>
  </cols>
  <sheetData>
    <row r="1" spans="5:32" ht="13.5" hidden="1" customHeight="1">
      <c r="U1" s="203"/>
      <c r="V1" s="203"/>
    </row>
    <row r="2" spans="5:32" ht="13.5" hidden="1" customHeight="1">
      <c r="U2" s="203"/>
      <c r="V2" s="203"/>
    </row>
    <row r="3" spans="5:32" ht="13.5" hidden="1" customHeight="1">
      <c r="U3" s="203"/>
      <c r="V3" s="203"/>
    </row>
    <row r="4" spans="5:32" ht="13.5" customHeight="1">
      <c r="E4" s="508" t="s">
        <v>389</v>
      </c>
      <c r="F4" s="510" t="s">
        <v>390</v>
      </c>
      <c r="G4" s="511"/>
      <c r="H4" s="511"/>
      <c r="I4" s="511"/>
      <c r="J4" s="511"/>
      <c r="K4" s="511"/>
      <c r="L4" s="511"/>
      <c r="M4" s="511"/>
      <c r="N4" s="511"/>
      <c r="O4" s="511"/>
      <c r="P4" s="511"/>
      <c r="Q4" s="512"/>
      <c r="R4" s="510" t="s">
        <v>391</v>
      </c>
      <c r="S4" s="511"/>
      <c r="T4" s="512"/>
      <c r="U4" s="513" t="s">
        <v>821</v>
      </c>
      <c r="V4" s="514"/>
      <c r="W4" s="510" t="s">
        <v>433</v>
      </c>
      <c r="X4" s="511"/>
      <c r="Y4" s="511"/>
      <c r="Z4" s="511"/>
      <c r="AA4" s="511"/>
      <c r="AB4" s="512"/>
      <c r="AC4" s="510" t="s">
        <v>392</v>
      </c>
      <c r="AD4" s="511"/>
      <c r="AE4" s="512"/>
      <c r="AF4" s="1" t="s">
        <v>751</v>
      </c>
    </row>
    <row r="5" spans="5:32" ht="54">
      <c r="E5" s="509"/>
      <c r="F5" s="21" t="s">
        <v>0</v>
      </c>
      <c r="G5" s="21" t="s">
        <v>393</v>
      </c>
      <c r="H5" s="29" t="s">
        <v>647</v>
      </c>
      <c r="I5" s="192" t="s">
        <v>808</v>
      </c>
      <c r="J5" s="191" t="s">
        <v>809</v>
      </c>
      <c r="K5" s="303" t="s">
        <v>1054</v>
      </c>
      <c r="L5" s="191" t="s">
        <v>880</v>
      </c>
      <c r="M5" s="192" t="s">
        <v>810</v>
      </c>
      <c r="N5" s="192" t="s">
        <v>394</v>
      </c>
      <c r="O5" s="192" t="s">
        <v>107</v>
      </c>
      <c r="P5" s="192" t="s">
        <v>395</v>
      </c>
      <c r="Q5" s="192" t="s">
        <v>396</v>
      </c>
      <c r="R5" s="192" t="s">
        <v>273</v>
      </c>
      <c r="S5" s="192" t="s">
        <v>1045</v>
      </c>
      <c r="T5" s="192" t="s">
        <v>1</v>
      </c>
      <c r="U5" s="192" t="s">
        <v>811</v>
      </c>
      <c r="V5" s="284" t="s">
        <v>1074</v>
      </c>
      <c r="W5" s="192" t="s">
        <v>397</v>
      </c>
      <c r="X5" s="192" t="s">
        <v>398</v>
      </c>
      <c r="Y5" s="192" t="s">
        <v>399</v>
      </c>
      <c r="Z5" s="192" t="s">
        <v>678</v>
      </c>
      <c r="AA5" s="192" t="s">
        <v>400</v>
      </c>
      <c r="AB5" s="192" t="s">
        <v>401</v>
      </c>
      <c r="AC5" s="192" t="s">
        <v>281</v>
      </c>
      <c r="AD5" s="192" t="s">
        <v>402</v>
      </c>
      <c r="AE5" s="192" t="s">
        <v>403</v>
      </c>
    </row>
    <row r="6" spans="5:32" hidden="1">
      <c r="H6" s="15"/>
      <c r="I6" s="16"/>
      <c r="J6" s="15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</row>
    <row r="7" spans="5:32" hidden="1">
      <c r="H7" s="15"/>
      <c r="I7" s="16"/>
      <c r="J7" s="15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</row>
    <row r="8" spans="5:32" hidden="1">
      <c r="H8" s="15"/>
      <c r="I8" s="16"/>
      <c r="J8" s="15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</row>
    <row r="9" spans="5:32" hidden="1">
      <c r="H9" s="15"/>
      <c r="I9" s="16"/>
      <c r="J9" s="15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</row>
    <row r="10" spans="5:32" hidden="1">
      <c r="H10" s="15"/>
      <c r="I10" s="16"/>
      <c r="J10" s="15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</row>
    <row r="11" spans="5:32" ht="67.5">
      <c r="E11" s="225">
        <v>46022</v>
      </c>
      <c r="F11" s="256" t="s">
        <v>1085</v>
      </c>
      <c r="G11" s="257" t="s">
        <v>902</v>
      </c>
      <c r="H11" s="125" t="s">
        <v>1137</v>
      </c>
      <c r="I11" s="125" t="s">
        <v>1086</v>
      </c>
      <c r="J11" s="301" t="s">
        <v>1091</v>
      </c>
      <c r="K11" s="301" t="s">
        <v>1095</v>
      </c>
      <c r="L11" s="258">
        <v>150000</v>
      </c>
      <c r="M11" s="259" t="s">
        <v>1099</v>
      </c>
      <c r="N11" s="30">
        <v>10</v>
      </c>
      <c r="O11" s="30">
        <v>5</v>
      </c>
      <c r="P11" s="30" t="s">
        <v>2</v>
      </c>
      <c r="Q11" s="260">
        <v>0.2</v>
      </c>
      <c r="R11" s="260">
        <v>7.0000000000000007E-2</v>
      </c>
      <c r="S11" s="256"/>
      <c r="T11" s="256"/>
      <c r="U11" s="30" t="s">
        <v>1043</v>
      </c>
      <c r="V11" s="30" t="s">
        <v>662</v>
      </c>
      <c r="W11" s="256"/>
      <c r="X11" s="256" t="s">
        <v>903</v>
      </c>
      <c r="Y11" s="263">
        <v>10000</v>
      </c>
      <c r="Z11" s="256" t="s">
        <v>904</v>
      </c>
      <c r="AA11" s="258">
        <v>3</v>
      </c>
      <c r="AB11" s="72">
        <v>3</v>
      </c>
      <c r="AC11" s="30" t="s">
        <v>905</v>
      </c>
      <c r="AD11" s="30" t="s">
        <v>906</v>
      </c>
      <c r="AE11" s="30" t="s">
        <v>907</v>
      </c>
    </row>
    <row r="12" spans="5:32">
      <c r="E12" s="136"/>
      <c r="L12" s="143" t="s">
        <v>1055</v>
      </c>
      <c r="M12" s="26"/>
    </row>
    <row r="13" spans="5:32">
      <c r="L13" s="143"/>
      <c r="M13" s="26"/>
    </row>
    <row r="14" spans="5:32">
      <c r="M14" s="26"/>
    </row>
    <row r="15" spans="5:32">
      <c r="M15" s="26"/>
    </row>
    <row r="28" spans="12:20">
      <c r="L28" s="158"/>
    </row>
    <row r="29" spans="12:20">
      <c r="M29" s="143"/>
    </row>
    <row r="30" spans="12:20" ht="16.5">
      <c r="T30"/>
    </row>
  </sheetData>
  <mergeCells count="6">
    <mergeCell ref="E4:E5"/>
    <mergeCell ref="F4:Q4"/>
    <mergeCell ref="R4:T4"/>
    <mergeCell ref="W4:AB4"/>
    <mergeCell ref="AC4:AE4"/>
    <mergeCell ref="U4:V4"/>
  </mergeCells>
  <phoneticPr fontId="1" type="noConversion"/>
  <dataValidations count="9">
    <dataValidation allowBlank="1" showInputMessage="1" showErrorMessage="1" error="숫자로 입력" sqref="Z11" xr:uid="{00000000-0002-0000-0800-000000000000}"/>
    <dataValidation type="decimal" allowBlank="1" showInputMessage="1" showErrorMessage="1" error="숫자로 입력" sqref="AA11" xr:uid="{00000000-0002-0000-0800-000001000000}">
      <formula1>0</formula1>
      <formula2>1000000</formula2>
    </dataValidation>
    <dataValidation type="decimal" allowBlank="1" showInputMessage="1" showErrorMessage="1" error="%로 입력" sqref="R11" xr:uid="{00000000-0002-0000-0800-000002000000}">
      <formula1>0</formula1>
      <formula2>99.9</formula2>
    </dataValidation>
    <dataValidation type="decimal" allowBlank="1" showInputMessage="1" showErrorMessage="1" error="숫자로 입력" sqref="N11:O11" xr:uid="{00000000-0002-0000-0800-000003000000}">
      <formula1>0.1</formula1>
      <formula2>99</formula2>
    </dataValidation>
    <dataValidation type="list" allowBlank="1" showInputMessage="1" showErrorMessage="1" sqref="P11" xr:uid="{00000000-0002-0000-0800-000004000000}">
      <formula1>납입방식</formula1>
    </dataValidation>
    <dataValidation type="list" allowBlank="1" showInputMessage="1" showErrorMessage="1" error="목록에서 선택" sqref="G11" xr:uid="{00000000-0002-0000-0800-000007000000}">
      <formula1>펀드법적유형</formula1>
    </dataValidation>
    <dataValidation type="list" allowBlank="1" showInputMessage="1" showErrorMessage="1" sqref="V11" xr:uid="{E1175506-348E-4414-99CD-C19B22FBC05B}">
      <formula1>민간출자자인센티브</formula1>
    </dataValidation>
    <dataValidation type="list" allowBlank="1" showInputMessage="1" showErrorMessage="1" sqref="I11" xr:uid="{DDF6D8CD-8C69-47C1-BFD3-C128B5D4CFD8}">
      <formula1>신청리그</formula1>
    </dataValidation>
    <dataValidation type="list" allowBlank="1" showInputMessage="1" showErrorMessage="1" sqref="M11" xr:uid="{B920EB35-06A9-4CB9-A489-A18B53131C96}">
      <formula1>KDB출자_요청액</formula1>
    </dataValidation>
  </dataValidations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800-000006000000}">
          <x14:formula1>
            <xm:f>'열제목별 목록값'!$C$94:$C$99</xm:f>
          </x14:formula1>
          <xm:sqref>U11</xm:sqref>
        </x14:dataValidation>
        <x14:dataValidation type="list" allowBlank="1" showInputMessage="1" showErrorMessage="1" xr:uid="{2307516D-4400-4DB6-AED3-C04C0F0995D3}">
          <x14:formula1>
            <xm:f>'열제목별 목록값'!$C$4:$C$7</xm:f>
          </x14:formula1>
          <xm:sqref>H11</xm:sqref>
        </x14:dataValidation>
        <x14:dataValidation type="list" allowBlank="1" showInputMessage="1" showErrorMessage="1" xr:uid="{372EECB2-E31D-4ABA-9489-FF59F3D2A789}">
          <x14:formula1>
            <xm:f>'열제목별 목록값'!$C$12:$C$14</xm:f>
          </x14:formula1>
          <xm:sqref>J11</xm:sqref>
        </x14:dataValidation>
        <x14:dataValidation type="list" allowBlank="1" showInputMessage="1" showErrorMessage="1" xr:uid="{6FA5B4F9-8D55-42FB-8461-8474ED925953}">
          <x14:formula1>
            <xm:f>'열제목별 목록값'!$C$15:$C$18</xm:f>
          </x14:formula1>
          <xm:sqref>K11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0070C0"/>
  </sheetPr>
  <dimension ref="E1:J45"/>
  <sheetViews>
    <sheetView topLeftCell="E4" zoomScaleNormal="100" workbookViewId="0">
      <selection activeCell="F11" sqref="F11"/>
    </sheetView>
  </sheetViews>
  <sheetFormatPr defaultColWidth="9" defaultRowHeight="16.5"/>
  <cols>
    <col min="1" max="4" width="0" style="59" hidden="1" customWidth="1"/>
    <col min="5" max="5" width="53.625" style="59" customWidth="1"/>
    <col min="6" max="6" width="40.625" style="59" customWidth="1"/>
    <col min="7" max="8" width="15.625" style="59" customWidth="1"/>
    <col min="9" max="9" width="62.625" style="59" bestFit="1" customWidth="1"/>
    <col min="10" max="10" width="32.25" style="59" customWidth="1"/>
    <col min="11" max="16384" width="9" style="59"/>
  </cols>
  <sheetData>
    <row r="1" spans="5:10" hidden="1"/>
    <row r="2" spans="5:10" hidden="1"/>
    <row r="3" spans="5:10" hidden="1"/>
    <row r="4" spans="5:10">
      <c r="E4" s="24" t="s">
        <v>3</v>
      </c>
      <c r="F4" s="24" t="s">
        <v>4</v>
      </c>
      <c r="G4" s="24" t="s">
        <v>404</v>
      </c>
      <c r="H4" s="24" t="s">
        <v>399</v>
      </c>
      <c r="I4" s="24" t="s">
        <v>717</v>
      </c>
      <c r="J4" s="24" t="s">
        <v>5</v>
      </c>
    </row>
    <row r="5" spans="5:10" hidden="1">
      <c r="E5" s="24"/>
      <c r="F5" s="24"/>
      <c r="G5" s="24"/>
      <c r="H5" s="24"/>
      <c r="J5" s="24"/>
    </row>
    <row r="6" spans="5:10" hidden="1">
      <c r="E6" s="24"/>
      <c r="F6" s="24"/>
      <c r="G6" s="24"/>
      <c r="H6" s="24"/>
      <c r="J6" s="24"/>
    </row>
    <row r="7" spans="5:10" hidden="1">
      <c r="E7" s="24"/>
      <c r="F7" s="24"/>
      <c r="G7" s="24"/>
      <c r="H7" s="24"/>
      <c r="I7" s="24" t="s">
        <v>5</v>
      </c>
      <c r="J7" s="24"/>
    </row>
    <row r="8" spans="5:10" hidden="1">
      <c r="E8" s="24"/>
      <c r="F8" s="24"/>
      <c r="G8" s="24"/>
      <c r="H8" s="24"/>
      <c r="I8" s="24"/>
      <c r="J8" s="24"/>
    </row>
    <row r="9" spans="5:10" hidden="1">
      <c r="E9" s="24"/>
      <c r="F9" s="24"/>
      <c r="G9" s="24"/>
      <c r="H9" s="24"/>
      <c r="I9" s="24"/>
      <c r="J9" s="24"/>
    </row>
    <row r="10" spans="5:10" hidden="1">
      <c r="E10" s="24"/>
      <c r="F10" s="24"/>
      <c r="G10" s="24"/>
      <c r="H10" s="24"/>
      <c r="I10" s="24"/>
      <c r="J10" s="24"/>
    </row>
    <row r="11" spans="5:10" s="22" customFormat="1">
      <c r="E11" s="261" t="s">
        <v>1075</v>
      </c>
      <c r="F11" s="261" t="s">
        <v>908</v>
      </c>
      <c r="G11" s="262" t="s">
        <v>909</v>
      </c>
      <c r="H11" s="302">
        <v>64000</v>
      </c>
      <c r="I11" s="72"/>
      <c r="J11" s="235" t="s">
        <v>1056</v>
      </c>
    </row>
    <row r="12" spans="5:10" s="22" customFormat="1">
      <c r="E12" s="234" t="s">
        <v>910</v>
      </c>
      <c r="F12" s="234" t="s">
        <v>1038</v>
      </c>
      <c r="G12" s="235" t="s">
        <v>7</v>
      </c>
      <c r="H12" s="264">
        <v>20000</v>
      </c>
      <c r="I12" s="236" t="s">
        <v>913</v>
      </c>
      <c r="J12" s="235"/>
    </row>
    <row r="13" spans="5:10" s="22" customFormat="1">
      <c r="E13" s="234" t="s">
        <v>911</v>
      </c>
      <c r="F13" s="234" t="s">
        <v>912</v>
      </c>
      <c r="G13" s="235" t="s">
        <v>7</v>
      </c>
      <c r="H13" s="264">
        <v>20000</v>
      </c>
      <c r="I13" s="236" t="s">
        <v>913</v>
      </c>
      <c r="J13" s="235" t="s">
        <v>914</v>
      </c>
    </row>
    <row r="14" spans="5:10" s="22" customFormat="1">
      <c r="E14" s="234"/>
      <c r="F14" s="234"/>
      <c r="G14" s="235"/>
      <c r="H14" s="194"/>
      <c r="I14" s="236"/>
      <c r="J14" s="235"/>
    </row>
    <row r="15" spans="5:10" s="22" customFormat="1">
      <c r="E15" s="234"/>
      <c r="F15" s="234"/>
      <c r="G15" s="235"/>
      <c r="H15" s="194"/>
      <c r="I15" s="236"/>
      <c r="J15" s="235"/>
    </row>
    <row r="16" spans="5:10" s="22" customFormat="1">
      <c r="E16" s="234"/>
      <c r="F16" s="234"/>
      <c r="G16" s="235"/>
      <c r="H16" s="194"/>
      <c r="I16" s="236"/>
      <c r="J16" s="235"/>
    </row>
    <row r="17" spans="5:10" s="22" customFormat="1">
      <c r="E17" s="234"/>
      <c r="F17" s="234"/>
      <c r="G17" s="235"/>
      <c r="H17" s="194"/>
      <c r="I17" s="236"/>
      <c r="J17" s="235"/>
    </row>
    <row r="18" spans="5:10" s="22" customFormat="1">
      <c r="E18" s="234"/>
      <c r="F18" s="234"/>
      <c r="G18" s="235"/>
      <c r="H18" s="194"/>
      <c r="I18" s="236"/>
      <c r="J18" s="235"/>
    </row>
    <row r="19" spans="5:10" s="22" customFormat="1">
      <c r="E19" s="234"/>
      <c r="F19" s="234"/>
      <c r="G19" s="235"/>
      <c r="H19" s="194"/>
      <c r="I19" s="236"/>
      <c r="J19" s="235"/>
    </row>
    <row r="20" spans="5:10" s="22" customFormat="1">
      <c r="E20" s="234"/>
      <c r="F20" s="234"/>
      <c r="G20" s="235"/>
      <c r="H20" s="194"/>
      <c r="I20" s="236"/>
      <c r="J20" s="235"/>
    </row>
    <row r="21" spans="5:10" s="22" customFormat="1">
      <c r="E21" s="234"/>
      <c r="F21" s="234"/>
      <c r="G21" s="235"/>
      <c r="H21" s="194"/>
      <c r="I21" s="236"/>
      <c r="J21" s="235"/>
    </row>
    <row r="22" spans="5:10" s="22" customFormat="1">
      <c r="E22" s="234"/>
      <c r="F22" s="234"/>
      <c r="G22" s="235"/>
      <c r="H22" s="194"/>
      <c r="I22" s="236"/>
      <c r="J22" s="235"/>
    </row>
    <row r="23" spans="5:10" s="22" customFormat="1">
      <c r="E23" s="234"/>
      <c r="F23" s="234"/>
      <c r="G23" s="235"/>
      <c r="H23" s="194"/>
      <c r="I23" s="236"/>
      <c r="J23" s="235"/>
    </row>
    <row r="24" spans="5:10" s="22" customFormat="1">
      <c r="E24" s="234"/>
      <c r="F24" s="234"/>
      <c r="G24" s="235"/>
      <c r="H24" s="194"/>
      <c r="I24" s="236"/>
      <c r="J24" s="235"/>
    </row>
    <row r="25" spans="5:10" s="22" customFormat="1">
      <c r="E25" s="234"/>
      <c r="F25" s="234"/>
      <c r="G25" s="235"/>
      <c r="H25" s="194"/>
      <c r="I25" s="236"/>
      <c r="J25" s="235"/>
    </row>
    <row r="26" spans="5:10" s="22" customFormat="1">
      <c r="E26" s="234"/>
      <c r="F26" s="234"/>
      <c r="G26" s="235"/>
      <c r="H26" s="194"/>
      <c r="I26" s="236"/>
      <c r="J26" s="235"/>
    </row>
    <row r="27" spans="5:10" s="22" customFormat="1">
      <c r="E27" s="234"/>
      <c r="F27" s="234"/>
      <c r="G27" s="235"/>
      <c r="H27" s="194"/>
      <c r="I27" s="236"/>
      <c r="J27" s="235"/>
    </row>
    <row r="28" spans="5:10" s="22" customFormat="1">
      <c r="E28" s="234"/>
      <c r="F28" s="234"/>
      <c r="G28" s="235"/>
      <c r="H28" s="194"/>
      <c r="I28" s="236"/>
      <c r="J28" s="235"/>
    </row>
    <row r="29" spans="5:10" s="22" customFormat="1">
      <c r="E29" s="234"/>
      <c r="F29" s="234"/>
      <c r="G29" s="235"/>
      <c r="H29" s="194"/>
      <c r="I29" s="236"/>
      <c r="J29" s="235"/>
    </row>
    <row r="30" spans="5:10" s="22" customFormat="1">
      <c r="E30" s="234"/>
      <c r="F30" s="234"/>
      <c r="G30" s="235"/>
      <c r="H30" s="194"/>
      <c r="I30" s="236"/>
      <c r="J30" s="235"/>
    </row>
    <row r="31" spans="5:10" s="22" customFormat="1">
      <c r="E31" s="234"/>
      <c r="F31" s="234"/>
      <c r="G31" s="235"/>
      <c r="H31" s="194"/>
      <c r="I31" s="236"/>
      <c r="J31" s="235"/>
    </row>
    <row r="32" spans="5:10" s="22" customFormat="1">
      <c r="E32" s="234"/>
      <c r="F32" s="234"/>
      <c r="G32" s="235"/>
      <c r="H32" s="194"/>
      <c r="I32" s="236"/>
      <c r="J32" s="235"/>
    </row>
    <row r="33" spans="5:10" s="22" customFormat="1">
      <c r="E33" s="234"/>
      <c r="F33" s="234"/>
      <c r="G33" s="235"/>
      <c r="H33" s="194"/>
      <c r="I33" s="236"/>
      <c r="J33" s="235"/>
    </row>
    <row r="34" spans="5:10" s="22" customFormat="1">
      <c r="E34" s="234"/>
      <c r="F34" s="234"/>
      <c r="G34" s="235"/>
      <c r="H34" s="194"/>
      <c r="I34" s="236"/>
      <c r="J34" s="235"/>
    </row>
    <row r="35" spans="5:10" s="22" customFormat="1">
      <c r="E35" s="234"/>
      <c r="F35" s="234"/>
      <c r="G35" s="235"/>
      <c r="H35" s="194"/>
      <c r="I35" s="236"/>
      <c r="J35" s="235"/>
    </row>
    <row r="36" spans="5:10" s="22" customFormat="1">
      <c r="E36" s="234"/>
      <c r="F36" s="234"/>
      <c r="G36" s="235"/>
      <c r="H36" s="194"/>
      <c r="I36" s="236"/>
      <c r="J36" s="235"/>
    </row>
    <row r="37" spans="5:10" s="22" customFormat="1">
      <c r="E37" s="234"/>
      <c r="F37" s="234"/>
      <c r="G37" s="235"/>
      <c r="H37" s="194"/>
      <c r="I37" s="236"/>
      <c r="J37" s="235"/>
    </row>
    <row r="38" spans="5:10" s="22" customFormat="1">
      <c r="E38" s="234"/>
      <c r="F38" s="234"/>
      <c r="G38" s="235"/>
      <c r="H38" s="194"/>
      <c r="I38" s="236"/>
      <c r="J38" s="235"/>
    </row>
    <row r="39" spans="5:10" s="22" customFormat="1">
      <c r="E39" s="234"/>
      <c r="F39" s="234"/>
      <c r="G39" s="235"/>
      <c r="H39" s="194"/>
      <c r="I39" s="236"/>
      <c r="J39" s="235"/>
    </row>
    <row r="40" spans="5:10" s="22" customFormat="1">
      <c r="E40" s="234"/>
      <c r="F40" s="234"/>
      <c r="G40" s="235"/>
      <c r="H40" s="194"/>
      <c r="I40" s="236"/>
      <c r="J40" s="235"/>
    </row>
    <row r="41" spans="5:10" s="22" customFormat="1">
      <c r="E41" s="234"/>
      <c r="F41" s="234"/>
      <c r="G41" s="235"/>
      <c r="H41" s="194"/>
      <c r="I41" s="236"/>
      <c r="J41" s="235"/>
    </row>
    <row r="42" spans="5:10" s="22" customFormat="1">
      <c r="E42" s="234"/>
      <c r="F42" s="234"/>
      <c r="G42" s="235"/>
      <c r="H42" s="194"/>
      <c r="I42" s="236"/>
      <c r="J42" s="235"/>
    </row>
    <row r="43" spans="5:10" s="22" customFormat="1">
      <c r="E43" s="234"/>
      <c r="F43" s="234"/>
      <c r="G43" s="235"/>
      <c r="H43" s="194"/>
      <c r="I43" s="236"/>
      <c r="J43" s="235"/>
    </row>
    <row r="44" spans="5:10">
      <c r="E44" s="234"/>
      <c r="F44" s="234"/>
      <c r="G44" s="235"/>
      <c r="H44" s="194"/>
      <c r="I44" s="236"/>
      <c r="J44" s="235"/>
    </row>
    <row r="45" spans="5:10">
      <c r="E45" s="234"/>
      <c r="F45" s="234"/>
      <c r="G45" s="235"/>
      <c r="H45" s="194"/>
      <c r="I45" s="236"/>
      <c r="J45" s="235"/>
    </row>
  </sheetData>
  <phoneticPr fontId="1" type="noConversion"/>
  <dataValidations count="4">
    <dataValidation type="whole" allowBlank="1" showInputMessage="1" showErrorMessage="1" error="숫자로 입력" sqref="H12:H45" xr:uid="{00000000-0002-0000-0900-000000000000}">
      <formula1>0</formula1>
      <formula2>1000000</formula2>
    </dataValidation>
    <dataValidation allowBlank="1" showInputMessage="1" showErrorMessage="1" error="숫자로 입력" sqref="J4:J10 E4:H10 I7 I4" xr:uid="{00000000-0002-0000-0900-000001000000}"/>
    <dataValidation type="custom" allowBlank="1" showInputMessage="1" showErrorMessage="1" sqref="F11" xr:uid="{8161F6D0-0A83-4557-AA8A-CAD5FA040D8F}">
      <formula1>"""한국산업은행 등"""</formula1>
    </dataValidation>
    <dataValidation type="list" allowBlank="1" showInputMessage="1" showErrorMessage="1" sqref="G12:G45" xr:uid="{00000000-0002-0000-0900-000004000000}">
      <formula1>출자확정구분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900-000005000000}">
          <x14:formula1>
            <xm:f>'열제목별 목록값'!$C$51:$C$55</xm:f>
          </x14:formula1>
          <xm:sqref>E12:E45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39997558519241921"/>
  </sheetPr>
  <dimension ref="E1:BX30"/>
  <sheetViews>
    <sheetView topLeftCell="G4" zoomScaleNormal="100" workbookViewId="0">
      <selection activeCell="R11" sqref="R11"/>
    </sheetView>
  </sheetViews>
  <sheetFormatPr defaultColWidth="9" defaultRowHeight="16.5"/>
  <cols>
    <col min="1" max="4" width="0" style="59" hidden="1" customWidth="1"/>
    <col min="5" max="8" width="9" style="59"/>
    <col min="9" max="9" width="10.375" style="59" customWidth="1"/>
    <col min="10" max="10" width="11.375" style="59" customWidth="1"/>
    <col min="11" max="11" width="13.5" style="59" customWidth="1"/>
    <col min="12" max="13" width="9.75" style="59" bestFit="1" customWidth="1"/>
    <col min="14" max="14" width="10.5" style="59" customWidth="1"/>
    <col min="15" max="15" width="11.375" style="59" customWidth="1"/>
    <col min="16" max="16" width="9.125" style="59" bestFit="1" customWidth="1"/>
    <col min="17" max="18" width="9" style="59"/>
    <col min="19" max="21" width="9.125" style="59" bestFit="1" customWidth="1"/>
    <col min="22" max="26" width="9" style="59"/>
    <col min="27" max="27" width="9.125" style="59" bestFit="1" customWidth="1"/>
    <col min="28" max="34" width="9" style="59"/>
    <col min="35" max="41" width="9.125" style="59" bestFit="1" customWidth="1"/>
    <col min="42" max="42" width="9.5" style="59" bestFit="1" customWidth="1"/>
    <col min="43" max="74" width="9.125" style="59" bestFit="1" customWidth="1"/>
    <col min="75" max="16384" width="9" style="59"/>
  </cols>
  <sheetData>
    <row r="1" spans="5:76" hidden="1"/>
    <row r="2" spans="5:76" hidden="1"/>
    <row r="3" spans="5:76" hidden="1"/>
    <row r="4" spans="5:76">
      <c r="E4" s="510" t="s">
        <v>8</v>
      </c>
      <c r="F4" s="511"/>
      <c r="G4" s="511"/>
      <c r="H4" s="511"/>
      <c r="I4" s="511"/>
      <c r="J4" s="511"/>
      <c r="K4" s="512"/>
      <c r="L4" s="510" t="s">
        <v>9</v>
      </c>
      <c r="M4" s="511"/>
      <c r="N4" s="511"/>
      <c r="O4" s="512"/>
      <c r="P4" s="510" t="s">
        <v>10</v>
      </c>
      <c r="Q4" s="511"/>
      <c r="R4" s="512"/>
      <c r="S4" s="510" t="s">
        <v>11</v>
      </c>
      <c r="T4" s="511"/>
      <c r="U4" s="512"/>
      <c r="V4" s="510" t="s">
        <v>165</v>
      </c>
      <c r="W4" s="511"/>
      <c r="X4" s="511"/>
      <c r="Y4" s="511"/>
      <c r="Z4" s="511"/>
      <c r="AA4" s="512"/>
      <c r="AB4" s="510" t="s">
        <v>12</v>
      </c>
      <c r="AC4" s="511"/>
      <c r="AD4" s="511"/>
      <c r="AE4" s="511"/>
      <c r="AF4" s="511"/>
      <c r="AG4" s="511"/>
      <c r="AH4" s="512"/>
      <c r="AI4" s="515" t="s">
        <v>13</v>
      </c>
      <c r="AJ4" s="516"/>
      <c r="AK4" s="516"/>
      <c r="AL4" s="516"/>
      <c r="AM4" s="516"/>
      <c r="AN4" s="516"/>
      <c r="AO4" s="516"/>
      <c r="AP4" s="516"/>
      <c r="AQ4" s="517"/>
      <c r="AR4" s="515" t="s">
        <v>14</v>
      </c>
      <c r="AS4" s="516"/>
      <c r="AT4" s="516"/>
      <c r="AU4" s="516"/>
      <c r="AV4" s="516"/>
      <c r="AW4" s="516"/>
      <c r="AX4" s="516"/>
      <c r="AY4" s="516"/>
      <c r="AZ4" s="517"/>
      <c r="BA4" s="515" t="s">
        <v>175</v>
      </c>
      <c r="BB4" s="516"/>
      <c r="BC4" s="516"/>
      <c r="BD4" s="516"/>
      <c r="BE4" s="516"/>
      <c r="BF4" s="516"/>
      <c r="BG4" s="516"/>
      <c r="BH4" s="517"/>
      <c r="BI4" s="515" t="s">
        <v>176</v>
      </c>
      <c r="BJ4" s="516"/>
      <c r="BK4" s="516"/>
      <c r="BL4" s="516"/>
      <c r="BM4" s="516"/>
      <c r="BN4" s="516"/>
      <c r="BO4" s="516"/>
      <c r="BP4" s="517"/>
      <c r="BQ4" s="515" t="s">
        <v>200</v>
      </c>
      <c r="BR4" s="516"/>
      <c r="BS4" s="516"/>
      <c r="BT4" s="516"/>
      <c r="BU4" s="516"/>
      <c r="BV4" s="516"/>
      <c r="BW4" s="516"/>
      <c r="BX4" s="517"/>
    </row>
    <row r="5" spans="5:76" ht="67.5">
      <c r="E5" s="3" t="s">
        <v>289</v>
      </c>
      <c r="F5" s="3" t="s">
        <v>290</v>
      </c>
      <c r="G5" s="3" t="s">
        <v>291</v>
      </c>
      <c r="H5" s="3" t="s">
        <v>15</v>
      </c>
      <c r="I5" s="3" t="s">
        <v>292</v>
      </c>
      <c r="J5" s="3" t="s">
        <v>293</v>
      </c>
      <c r="K5" s="3" t="s">
        <v>721</v>
      </c>
      <c r="L5" s="3" t="s">
        <v>16</v>
      </c>
      <c r="M5" s="3" t="s">
        <v>294</v>
      </c>
      <c r="N5" s="3" t="s">
        <v>666</v>
      </c>
      <c r="O5" s="3" t="s">
        <v>667</v>
      </c>
      <c r="P5" s="3" t="s">
        <v>17</v>
      </c>
      <c r="Q5" s="3" t="s">
        <v>18</v>
      </c>
      <c r="R5" s="3" t="s">
        <v>19</v>
      </c>
      <c r="S5" s="3" t="s">
        <v>295</v>
      </c>
      <c r="T5" s="3" t="s">
        <v>296</v>
      </c>
      <c r="U5" s="3" t="s">
        <v>297</v>
      </c>
      <c r="V5" s="3" t="s">
        <v>162</v>
      </c>
      <c r="W5" s="3" t="s">
        <v>163</v>
      </c>
      <c r="X5" s="3" t="s">
        <v>298</v>
      </c>
      <c r="Y5" s="3" t="s">
        <v>168</v>
      </c>
      <c r="Z5" s="3" t="s">
        <v>299</v>
      </c>
      <c r="AA5" s="3" t="s">
        <v>164</v>
      </c>
      <c r="AB5" s="3" t="s">
        <v>300</v>
      </c>
      <c r="AC5" s="3" t="s">
        <v>21</v>
      </c>
      <c r="AD5" s="3" t="s">
        <v>301</v>
      </c>
      <c r="AE5" s="3" t="s">
        <v>22</v>
      </c>
      <c r="AF5" s="3" t="s">
        <v>302</v>
      </c>
      <c r="AG5" s="3" t="s">
        <v>78</v>
      </c>
      <c r="AH5" s="3" t="s">
        <v>303</v>
      </c>
      <c r="AI5" s="4" t="s">
        <v>23</v>
      </c>
      <c r="AJ5" s="4" t="s">
        <v>304</v>
      </c>
      <c r="AK5" s="4" t="s">
        <v>24</v>
      </c>
      <c r="AL5" s="4" t="s">
        <v>305</v>
      </c>
      <c r="AM5" s="4" t="s">
        <v>26</v>
      </c>
      <c r="AN5" s="4" t="s">
        <v>27</v>
      </c>
      <c r="AO5" s="4" t="s">
        <v>306</v>
      </c>
      <c r="AP5" s="4" t="s">
        <v>28</v>
      </c>
      <c r="AQ5" s="4" t="s">
        <v>307</v>
      </c>
      <c r="AR5" s="4" t="s">
        <v>29</v>
      </c>
      <c r="AS5" s="4" t="s">
        <v>30</v>
      </c>
      <c r="AT5" s="4" t="s">
        <v>308</v>
      </c>
      <c r="AU5" s="4" t="s">
        <v>25</v>
      </c>
      <c r="AV5" s="4" t="s">
        <v>309</v>
      </c>
      <c r="AW5" s="4" t="s">
        <v>27</v>
      </c>
      <c r="AX5" s="4" t="s">
        <v>306</v>
      </c>
      <c r="AY5" s="4" t="s">
        <v>32</v>
      </c>
      <c r="AZ5" s="4" t="s">
        <v>252</v>
      </c>
      <c r="BA5" s="4" t="s">
        <v>33</v>
      </c>
      <c r="BB5" s="4" t="s">
        <v>310</v>
      </c>
      <c r="BC5" s="4" t="s">
        <v>25</v>
      </c>
      <c r="BD5" s="4" t="s">
        <v>309</v>
      </c>
      <c r="BE5" s="4" t="s">
        <v>79</v>
      </c>
      <c r="BF5" s="4" t="s">
        <v>311</v>
      </c>
      <c r="BG5" s="4" t="s">
        <v>36</v>
      </c>
      <c r="BH5" s="4" t="s">
        <v>312</v>
      </c>
      <c r="BI5" s="4" t="s">
        <v>33</v>
      </c>
      <c r="BJ5" s="4" t="s">
        <v>310</v>
      </c>
      <c r="BK5" s="4" t="s">
        <v>25</v>
      </c>
      <c r="BL5" s="4" t="s">
        <v>309</v>
      </c>
      <c r="BM5" s="4" t="s">
        <v>79</v>
      </c>
      <c r="BN5" s="4" t="s">
        <v>311</v>
      </c>
      <c r="BO5" s="4" t="s">
        <v>37</v>
      </c>
      <c r="BP5" s="4" t="s">
        <v>38</v>
      </c>
      <c r="BQ5" s="4" t="s">
        <v>33</v>
      </c>
      <c r="BR5" s="4" t="s">
        <v>34</v>
      </c>
      <c r="BS5" s="4" t="s">
        <v>25</v>
      </c>
      <c r="BT5" s="4" t="s">
        <v>31</v>
      </c>
      <c r="BU5" s="4" t="s">
        <v>79</v>
      </c>
      <c r="BV5" s="4" t="s">
        <v>35</v>
      </c>
      <c r="BW5" s="4" t="s">
        <v>37</v>
      </c>
      <c r="BX5" s="4" t="s">
        <v>38</v>
      </c>
    </row>
    <row r="6" spans="5:76" ht="16.5" hidden="1" customHeight="1"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</row>
    <row r="7" spans="5:76" ht="16.5" hidden="1" customHeight="1"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</row>
    <row r="8" spans="5:76" ht="16.5" hidden="1" customHeight="1"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</row>
    <row r="9" spans="5:76" ht="16.5" hidden="1" customHeight="1"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</row>
    <row r="10" spans="5:76" ht="16.5" hidden="1" customHeight="1"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</row>
    <row r="11" spans="5:76" ht="40.5">
      <c r="E11" s="93" t="s">
        <v>915</v>
      </c>
      <c r="F11" s="105" t="s">
        <v>916</v>
      </c>
      <c r="G11" s="105" t="s">
        <v>917</v>
      </c>
      <c r="H11" s="215" t="s">
        <v>918</v>
      </c>
      <c r="I11" s="125" t="s">
        <v>158</v>
      </c>
      <c r="J11" s="126">
        <v>555555</v>
      </c>
      <c r="K11" s="127" t="s">
        <v>919</v>
      </c>
      <c r="L11" s="38">
        <v>36892</v>
      </c>
      <c r="M11" s="38">
        <v>40178</v>
      </c>
      <c r="N11" s="218">
        <v>40207</v>
      </c>
      <c r="O11" s="218">
        <v>40266</v>
      </c>
      <c r="P11" s="215">
        <v>12345</v>
      </c>
      <c r="Q11" s="216" t="s">
        <v>920</v>
      </c>
      <c r="R11" s="216" t="s">
        <v>921</v>
      </c>
      <c r="S11" s="128">
        <v>2000</v>
      </c>
      <c r="T11" s="215">
        <v>8</v>
      </c>
      <c r="U11" s="215">
        <v>5</v>
      </c>
      <c r="V11" s="28" t="s">
        <v>113</v>
      </c>
      <c r="W11" s="28" t="s">
        <v>113</v>
      </c>
      <c r="X11" s="28" t="s">
        <v>113</v>
      </c>
      <c r="Y11" s="28" t="s">
        <v>113</v>
      </c>
      <c r="Z11" s="28" t="s">
        <v>113</v>
      </c>
      <c r="AA11" s="129">
        <v>0.3</v>
      </c>
      <c r="AB11" s="215" t="s">
        <v>918</v>
      </c>
      <c r="AC11" s="215" t="s">
        <v>922</v>
      </c>
      <c r="AD11" s="215" t="s">
        <v>923</v>
      </c>
      <c r="AE11" s="215" t="s">
        <v>924</v>
      </c>
      <c r="AF11" s="215" t="s">
        <v>924</v>
      </c>
      <c r="AG11" s="215" t="s">
        <v>924</v>
      </c>
      <c r="AH11" s="93"/>
      <c r="AI11" s="165">
        <f ca="1">SUMPRODUCT( (OFFSET(제안사_펀드현황,0,3,ROWS(제안사_펀드현황),1)="청산료")*1 )</f>
        <v>2</v>
      </c>
      <c r="AJ11" s="166">
        <f ca="1">SUMPRODUCT( (OFFSET(제안사_펀드현황,0,3,ROWS(제안사_펀드현황),1)="청산료")*1, OFFSET(제안사_펀드현황,0,10,ROWS(제안사_펀드현황),1) )</f>
        <v>6000</v>
      </c>
      <c r="AK11" s="166">
        <f ca="1">SUMPRODUCT( (OFFSET(제안사_펀드현황,0,3,ROWS(제안사_펀드현황),1)="청산료")*1, OFFSET(제안사_펀드현황,0,11,ROWS(제안사_펀드현황),1) )</f>
        <v>6000</v>
      </c>
      <c r="AL11" s="166">
        <f ca="1">SUMPRODUCT( (OFFSET(제안사_펀드현황,0,3,ROWS(제안사_펀드현황),1)="청산료")*1, OFFSET(제안사_펀드현황,0,22,ROWS(제안사_펀드현황),1) )</f>
        <v>0</v>
      </c>
      <c r="AM11" s="166">
        <f ca="1">SUMPRODUCT( (OFFSET(제안사_펀드현황,0,3,ROWS(제안사_펀드현황),1)="청산료")*1, OFFSET(제안사_펀드현황,0,23,ROWS(제안사_펀드현황),1) )</f>
        <v>0</v>
      </c>
      <c r="AN11" s="166">
        <f ca="1">SUMPRODUCT( (OFFSET(제안사_펀드현황,0,3,ROWS(제안사_펀드현황),1)="청산료")*1, OFFSET(제안사_펀드현황,0,26,ROWS(제안사_펀드현황),1) )</f>
        <v>21600</v>
      </c>
      <c r="AO11" s="166">
        <f ca="1">SUMPRODUCT( (OFFSET(제안사_펀드현황,0,3,ROWS(제안사_펀드현황),1)="청산료")*1, OFFSET(제안사_펀드현황,0,27,ROWS(제안사_펀드현황),1) )</f>
        <v>0</v>
      </c>
      <c r="AP11" s="167">
        <f ca="1">SUMPRODUCT( (OFFSET(제안사_펀드현황,0,3,ROWS(제안사_펀드현황),1)="청산료")*1, OFFSET(제안사_펀드현황,0,11,ROWS(제안사_펀드현황),1), OFFSET(제안사_펀드현황,0,19,ROWS(제안사_펀드현황),1) )/AK11</f>
        <v>0.28583842277526861</v>
      </c>
      <c r="AQ11" s="167">
        <f ca="1">(AN11+AO11)/AK11</f>
        <v>3.6</v>
      </c>
      <c r="AR11" s="130" cm="1">
        <f t="array" aca="1" ref="AR11" ca="1">SUMPRODUCT( (OFFSET(제안사_펀드현황,0,3,ROWS(제안사_펀드현황),1)&lt;&gt;"청산료")*1,  (OFFSET(제안사_펀드현황,0,3,ROWS(제안사_펀드현황),1)&lt;&gt;"")*1  )</f>
        <v>2</v>
      </c>
      <c r="AS11" s="131">
        <f ca="1">SUMPRODUCT( (OFFSET(제안사_펀드현황,0,3,ROWS(제안사_펀드현황),1)&lt;&gt;"청산료")*1,  (OFFSET(제안사_펀드현황,0,3,ROWS(제안사_펀드현황),1)&lt;&gt;"")*1,  OFFSET(제안사_펀드현황,0,10,ROWS(제안사_펀드현황),1) )</f>
        <v>6000</v>
      </c>
      <c r="AT11" s="131">
        <f ca="1">SUMPRODUCT( (OFFSET(제안사_펀드현황,0,3,ROWS(제안사_펀드현황),1)&lt;&gt;"청산료")*1,  (OFFSET(제안사_펀드현황,0,3,ROWS(제안사_펀드현황),1)&lt;&gt;"")*1,  OFFSET(제안사_펀드현황,0,11,ROWS(제안사_펀드현황),1) )</f>
        <v>5500</v>
      </c>
      <c r="AU11" s="131">
        <f ca="1">SUMPRODUCT( (OFFSET(제안사_펀드현황,0,3,ROWS(제안사_펀드현황),1)&lt;&gt;"청산료")*1,  (OFFSET(제안사_펀드현황,0,3,ROWS(제안사_펀드현황),1)&lt;&gt;"")*1,  OFFSET(제안사_펀드현황,0,22,ROWS(제안사_펀드현황),1) )</f>
        <v>30000</v>
      </c>
      <c r="AV11" s="131">
        <f ca="1">SUMPRODUCT( (OFFSET(제안사_펀드현황,0,3,ROWS(제안사_펀드현황),1)&lt;&gt;"청산료")*1,  (OFFSET(제안사_펀드현황,0,3,ROWS(제안사_펀드현황),1)&lt;&gt;"")*1,  OFFSET(제안사_펀드현황,0,23,ROWS(제안사_펀드현황),1) )</f>
        <v>31700</v>
      </c>
      <c r="AW11" s="131">
        <f ca="1">SUMPRODUCT( (OFFSET(제안사_펀드현황,0,3,ROWS(제안사_펀드현황),1)&lt;&gt;"청산료")*1,  (OFFSET(제안사_펀드현황,0,3,ROWS(제안사_펀드현황),1)&lt;&gt;"")*1,  OFFSET(제안사_펀드현황,0,26,ROWS(제안사_펀드현황),1) )</f>
        <v>21290</v>
      </c>
      <c r="AX11" s="131">
        <f ca="1">SUMPRODUCT( (OFFSET(제안사_펀드현황,0,3,ROWS(제안사_펀드현황),1)&lt;&gt;"청산료")*1,  (OFFSET(제안사_펀드현황,0,3,ROWS(제안사_펀드현황),1)&lt;&gt;"")*1,  OFFSET(제안사_펀드현황,0,27,ROWS(제안사_펀드현황),1) )</f>
        <v>0</v>
      </c>
      <c r="AY11" s="131">
        <f ca="1">SUMPRODUCT( (OFFSET(제안사_펀드현황,0,3,ROWS(제안사_펀드현황),1)&lt;&gt;"청산료")*1,  (OFFSET(제안사_펀드현황,0,3,ROWS(제안사_펀드현황),1)&lt;&gt;"")*1,  OFFSET(제안사_펀드현황,0,33,ROWS(제안사_펀드현황),1) )</f>
        <v>3500</v>
      </c>
      <c r="AZ11" s="131">
        <f ca="1">SUMPRODUCT( (OFFSET(제안사_펀드현황,0,2,ROWS(제안사_펀드현황),1)&lt;&gt;"청산료")*1,  (OFFSET(제안사_펀드현황,0,2,ROWS(제안사_펀드현황),1)&lt;&gt;"")*1, OFFSET(제안사_펀드현황,0,34,ROWS(제안사_펀드현황),1) )</f>
        <v>0</v>
      </c>
      <c r="BA11" s="130">
        <f ca="1">SUMPRODUCT( (OFFSET(제안사_투자현황,0,0,ROWS(제안사_투자현황),1)="PE펀드계정")*1 )</f>
        <v>8</v>
      </c>
      <c r="BB11" s="130">
        <f ca="1">SUMPRODUCT( (OFFSET(제안사_투자현황,0,0,ROWS(제안사_투자현황),1)="PE펀드계정")*1, (OFFSET(제안사_투자현황,0,10,ROWS(제안사_투자현황),1)="회수료")*1 )</f>
        <v>6</v>
      </c>
      <c r="BC11" s="131">
        <f ca="1">SUMPRODUCT( (OFFSET(제안사_투자현황,0,0,ROWS(제안사_투자현황),1)="PE펀드계정")*1, OFFSET(제안사_투자현황,0,9,ROWS(제안사_투자현황),1) )</f>
        <v>25000</v>
      </c>
      <c r="BD11" s="131">
        <f ca="1">SUMPRODUCT( (OFFSET(제안사_투자현황,0,0,ROWS(제안사_투자현황),1)="PE펀드계정")*1, OFFSET(제안사_투자현황,0,14,ROWS(제안사_투자현황),1) )</f>
        <v>25700</v>
      </c>
      <c r="BE11" s="131">
        <f ca="1">SUMPRODUCT( (OFFSET(제안사_투자현황,0,0,ROWS(제안사_투자현황),1)="PE펀드계정")*1, OFFSET(제안사_투자현황,0,21,ROWS(제안사_투자현황),1) )</f>
        <v>5000</v>
      </c>
      <c r="BF11" s="131">
        <f ca="1">SUMPRODUCT( (OFFSET(제안사_투자현황,0,0,ROWS(제안사_투자현황),1)="PE펀드계정")*1, OFFSET(제안사_투자현황,0,22,ROWS(제안사_투자현황),1) )</f>
        <v>3500</v>
      </c>
      <c r="BG11" s="102">
        <f ca="1">IF(BC11=0,"N/A", SUMPRODUCT( (OFFSET(제안사_투자현황,0,0,ROWS(제안사_투자현황),1)="PE펀드계정")*1, OFFSET(제안사_투자현황,0,9,ROWS(제안사_투자현황),1), OFFSET(제안사_투자현황,0,11,ROWS(제안사_투자현황),1) ) / BC11)</f>
        <v>4.36E-2</v>
      </c>
      <c r="BH11" s="102">
        <f ca="1">IF(     SUMPRODUCT( (OFFSET(제안사_투자현황,0,0,ROWS(제안사_투자현황),1)="PE펀드계정")*1, OFFSET(제안사_투자현황,0,9,ROWS(제안사_투자현황),1), (OFFSET(제안사_투자현황,0,10,ROWS(제안사_투자현황),1)="회수료")*1) = 0,         "N/A",       SUMPRODUCT( (OFFSET(제안사_투자현황,0,0,ROWS(제안사_투자현황),1)="PE펀드계정")*1, OFFSET(제안사_투자현황,0,9,ROWS(제안사_투자현황),1), (OFFSET(제안사_투자현황,0,10,ROWS(제안사_투자현황),1)="회수료")*1, OFFSET(제안사_투자현황,0,11,ROWS(제안사_투자현황),1) )    /    SUMPRODUCT( (OFFSET(제안사_투자현황,0,0,ROWS(제안사_투자현황),1)="PE펀드계정")*1, OFFSET(제안사_투자현황,0,9,ROWS(제안사_투자현황),1), (OFFSET(제안사_투자현황,0,10,ROWS(제안사_투자현황),1)="회수료")*1)      )</f>
        <v>2.4500000000000001E-2</v>
      </c>
      <c r="BI11" s="130">
        <f ca="1">SUMPRODUCT( (OFFSET(제안사_투자현황,0,0,ROWS(제안사_투자현황),1)="VC펀드계정")*1 )</f>
        <v>2</v>
      </c>
      <c r="BJ11" s="130">
        <f ca="1">SUMPRODUCT( (OFFSET(제안사_투자현황,0,0,ROWS(제안사_투자현황),1)="VC펀드계정")*1, (OFFSET(제안사_투자현황,0,10,ROWS(제안사_투자현황),1)="회수료")*1 )</f>
        <v>1</v>
      </c>
      <c r="BK11" s="110">
        <f ca="1">SUMPRODUCT( (OFFSET(제안사_투자현황,0,0,ROWS(제안사_투자현황),1)="VC펀드계정")*1, OFFSET(제안사_투자현황,0,9,ROWS(제안사_투자현황),1) )</f>
        <v>5000</v>
      </c>
      <c r="BL11" s="110">
        <f ca="1">SUMPRODUCT( (OFFSET(제안사_투자현황,0,0,ROWS(제안사_투자현황),1)="VC펀드계정")*1, OFFSET(제안사_투자현황,0,14,ROWS(제안사_투자현황),1) )</f>
        <v>6000</v>
      </c>
      <c r="BM11" s="110">
        <f ca="1">SUMPRODUCT( (OFFSET(제안사_투자현황,0,0,ROWS(제안사_투자현황),1)="VC펀드계정")*1, OFFSET(제안사_투자현황,0,21,ROWS(제안사_투자현황),1) )</f>
        <v>0</v>
      </c>
      <c r="BN11" s="110">
        <f ca="1">SUMPRODUCT( (OFFSET(제안사_투자현황,0,0,ROWS(제안사_투자현황),1)="VC펀드계정")*1, OFFSET(제안사_투자현황,0,22,ROWS(제안사_투자현황),1) )</f>
        <v>0</v>
      </c>
      <c r="BO11" s="102">
        <f ca="1">IF(BK11=0,"N/A", SUMPRODUCT( (OFFSET(제안사_투자현황,0,0,ROWS(제안사_투자현황),1)="VC펀드계정")*1, OFFSET(제안사_투자현황,0,9,ROWS(제안사_투자현황),1), OFFSET(제안사_투자현황,0,11,ROWS(제안사_투자현황),1) ) / BK11)</f>
        <v>2.4E-2</v>
      </c>
      <c r="BP11" s="102" cm="1">
        <f t="array" aca="1" ref="BP11" ca="1">IF(     SUMPRODUCT( (OFFSET(제안사_투자현황,0,0,ROWS(제안사_투자현황),1)="VC펀드계정")*1, OFFSET(제안사_투자현황,0,9,ROWS(제안사_투자현황),1), (OFFSET(제안사_투자현황,0,10,ROWS(제안사_투자현황),1)="회수료")*1) = 0,         "N/A",       SUMPRODUCT( (OFFSET(제안사_투자현황,0,0,ROWS(제안사_투자현황),1)="VC펀드계정")*1, OFFSET(제안사_투자현황,0,9,ROWS(제안사_투자현황),1), (OFFSET(제안사_투자현황,0,10,ROWS(제안사_투자현황),1)="회수료")*1, OFFSET(제안사_투자현황,0,11,ROWS(제안사_투자현황),1) )    /    SUMPRODUCT( (OFFSET(제안사_투자현황,0,0,ROWS(제안사_투자현황),1)="VC펀드계정")*1, OFFSET(제안사_투자현황,0,9,ROWS(제안사_투자현황),1), (OFFSET(제안사_투자현황,0,10,ROWS(제안사_투자현황),1)="회수료")*1)      )</f>
        <v>0.03</v>
      </c>
      <c r="BQ11" s="130">
        <f ca="1">SUMPRODUCT( (OFFSET(제안사_투자현황,0,0,ROWS(제안사_투자현황),1)="기타 주식등 투자펀드계정")*1 )</f>
        <v>0</v>
      </c>
      <c r="BR11" s="130">
        <f ca="1">SUMPRODUCT( (OFFSET(제안사_투자현황,0,0,ROWS(제안사_투자현황),1)="기타 주식등 투자펀드계정")*1, (OFFSET(제안사_투자현황,0,10,ROWS(제안사_투자현황),1)="회수료")*1 )</f>
        <v>0</v>
      </c>
      <c r="BS11" s="110">
        <f ca="1">SUMPRODUCT( (OFFSET(제안사_투자현황,0,0,ROWS(제안사_투자현황),1)="기타 주식등 투자펀드계정")*1, OFFSET(제안사_투자현황,0,9,ROWS(제안사_투자현황),1) )</f>
        <v>0</v>
      </c>
      <c r="BT11" s="110">
        <f ca="1">SUMPRODUCT( (OFFSET(제안사_투자현황,0,0,ROWS(제안사_투자현황),1)="기타 주식등 투자펀드계정")*1, OFFSET(제안사_투자현황,0,14,ROWS(제안사_투자현황),1) )</f>
        <v>0</v>
      </c>
      <c r="BU11" s="110">
        <f ca="1">SUMPRODUCT( (OFFSET(제안사_투자현황,0,0,ROWS(제안사_투자현황),1)="기타 주식등 투자펀드계정")*1, OFFSET(제안사_투자현황,0,21,ROWS(제안사_투자현황),1) )</f>
        <v>0</v>
      </c>
      <c r="BV11" s="110">
        <f ca="1">SUMPRODUCT( (OFFSET(제안사_투자현황,0,0,ROWS(제안사_투자현황),1)="기타 주식등 투자펀드계정")*1, OFFSET(제안사_투자현황,0,22,ROWS(제안사_투자현황),1) )</f>
        <v>0</v>
      </c>
      <c r="BW11" s="102" t="str">
        <f ca="1">IF(BS11=0,"N/A", SUMPRODUCT( (OFFSET(제안사_투자현황,0,0,ROWS(제안사_투자현황),1)="기타 주식등 투자펀드계정")*1, OFFSET(제안사_투자현황,0,9,ROWS(제안사_투자현황),1), OFFSET(제안사_투자현황,0,11,ROWS(제안사_투자현황),1) ) / BS11)</f>
        <v>N/A</v>
      </c>
      <c r="BX11" s="102" t="str">
        <f ca="1">IF(     SUMPRODUCT( (OFFSET(제안사_투자현황,0,0,ROWS(제안사_투자현황),1)="기타 주식등 투자펀드계정")*1, OFFSET(제안사_투자현황,0,9,ROWS(제안사_투자현황),1), (OFFSET(제안사_투자현황,0,10,ROWS(제안사_투자현황),1)="회수료")*1) = 0,         "N/A",       SUMPRODUCT( (OFFSET(제안사_투자현황,0,0,ROWS(제안사_투자현황),1)="기타 주식등 투자펀드계정")*1, OFFSET(제안사_투자현황,0,9,ROWS(제안사_투자현황),1), (OFFSET(제안사_투자현황,0,10,ROWS(제안사_투자현황),1)="회수료")*1, OFFSET(제안사_투자현황,0,11,ROWS(제안사_투자현황),1) )    /    SUMPRODUCT( (OFFSET(제안사_투자현황,0,0,ROWS(제안사_투자현황),1)="기타 주식등 투자펀드계정")*1, OFFSET(제안사_투자현황,0,9,ROWS(제안사_투자현황),1), (OFFSET(제안사_투자현황,0,10,ROWS(제안사_투자현황),1)="회수료")*1)      )</f>
        <v>N/A</v>
      </c>
    </row>
    <row r="12" spans="5:76"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</row>
    <row r="27" spans="19:19">
      <c r="S27" s="157"/>
    </row>
    <row r="28" spans="19:19">
      <c r="S28" s="157"/>
    </row>
    <row r="29" spans="19:19">
      <c r="S29" s="157"/>
    </row>
    <row r="30" spans="19:19">
      <c r="S30" s="157"/>
    </row>
  </sheetData>
  <mergeCells count="11">
    <mergeCell ref="AI4:AQ4"/>
    <mergeCell ref="BQ4:BX4"/>
    <mergeCell ref="AR4:AZ4"/>
    <mergeCell ref="BA4:BH4"/>
    <mergeCell ref="BI4:BP4"/>
    <mergeCell ref="E4:K4"/>
    <mergeCell ref="L4:O4"/>
    <mergeCell ref="P4:R4"/>
    <mergeCell ref="S4:U4"/>
    <mergeCell ref="AB4:AH4"/>
    <mergeCell ref="V4:AA4"/>
  </mergeCells>
  <phoneticPr fontId="1" type="noConversion"/>
  <dataValidations count="3">
    <dataValidation type="list" allowBlank="1" showInputMessage="1" showErrorMessage="1" sqref="I11" xr:uid="{00000000-0002-0000-0A00-000000000000}">
      <formula1>운용사유형</formula1>
    </dataValidation>
    <dataValidation type="list" allowBlank="1" showInputMessage="1" showErrorMessage="1" sqref="V11:Z11" xr:uid="{00000000-0002-0000-0A00-000001000000}">
      <formula1>여부</formula1>
    </dataValidation>
    <dataValidation type="list" allowBlank="1" showInputMessage="1" showErrorMessage="1" sqref="K11" xr:uid="{00000000-0002-0000-0A00-000002000000}">
      <formula1>스튜어드십코드참여여부</formula1>
    </dataValidation>
  </dataValidations>
  <pageMargins left="0.7" right="0.7" top="0.75" bottom="0.75" header="0.3" footer="0.3"/>
  <pageSetup paperSize="9" orientation="portrait" horizontalDpi="4294967295" verticalDpi="4294967295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5" tint="0.39997558519241921"/>
  </sheetPr>
  <dimension ref="E1:T14"/>
  <sheetViews>
    <sheetView topLeftCell="E4" zoomScaleNormal="100" workbookViewId="0">
      <selection activeCell="E12" sqref="E12"/>
    </sheetView>
  </sheetViews>
  <sheetFormatPr defaultColWidth="9" defaultRowHeight="16.5"/>
  <cols>
    <col min="1" max="4" width="0" style="59" hidden="1" customWidth="1"/>
    <col min="5" max="19" width="17.625" style="59" customWidth="1"/>
    <col min="20" max="16384" width="9" style="59"/>
  </cols>
  <sheetData>
    <row r="1" spans="5:20" hidden="1"/>
    <row r="2" spans="5:20" hidden="1"/>
    <row r="3" spans="5:20" hidden="1"/>
    <row r="4" spans="5:20">
      <c r="E4" s="54" t="s">
        <v>39</v>
      </c>
      <c r="F4" s="54" t="s">
        <v>40</v>
      </c>
      <c r="G4" s="54" t="s">
        <v>41</v>
      </c>
      <c r="H4" s="54" t="s">
        <v>42</v>
      </c>
      <c r="I4" s="54" t="s">
        <v>43</v>
      </c>
      <c r="J4" s="54" t="s">
        <v>44</v>
      </c>
      <c r="K4" s="54" t="s">
        <v>45</v>
      </c>
      <c r="L4" s="54" t="s">
        <v>46</v>
      </c>
      <c r="M4" s="54" t="s">
        <v>47</v>
      </c>
      <c r="N4" s="54" t="s">
        <v>48</v>
      </c>
      <c r="O4" s="54" t="s">
        <v>49</v>
      </c>
      <c r="P4" s="54" t="s">
        <v>50</v>
      </c>
      <c r="Q4" s="54" t="s">
        <v>51</v>
      </c>
      <c r="R4" s="54" t="s">
        <v>52</v>
      </c>
      <c r="S4" s="54" t="s">
        <v>53</v>
      </c>
      <c r="T4" s="143" t="s">
        <v>751</v>
      </c>
    </row>
    <row r="5" spans="5:20" hidden="1"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</row>
    <row r="6" spans="5:20" hidden="1"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</row>
    <row r="7" spans="5:20" hidden="1"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</row>
    <row r="8" spans="5:20" hidden="1"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</row>
    <row r="9" spans="5:20" hidden="1"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</row>
    <row r="10" spans="5:20" hidden="1"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</row>
    <row r="11" spans="5:20">
      <c r="E11" s="221">
        <v>46022</v>
      </c>
      <c r="F11" s="217">
        <v>10000</v>
      </c>
      <c r="G11" s="217">
        <v>9000</v>
      </c>
      <c r="H11" s="217">
        <v>3000</v>
      </c>
      <c r="I11" s="217">
        <v>1000</v>
      </c>
      <c r="J11" s="217">
        <v>7000</v>
      </c>
      <c r="K11" s="217">
        <v>4000</v>
      </c>
      <c r="L11" s="217">
        <v>2000</v>
      </c>
      <c r="M11" s="217">
        <v>1500</v>
      </c>
      <c r="N11" s="217">
        <v>200</v>
      </c>
      <c r="O11" s="109">
        <f t="shared" ref="O11:P13" si="0">G11/I11</f>
        <v>9</v>
      </c>
      <c r="P11" s="109">
        <f t="shared" si="0"/>
        <v>0.42857142857142855</v>
      </c>
      <c r="Q11" s="109">
        <f>J11/K11</f>
        <v>1.75</v>
      </c>
      <c r="R11" s="109">
        <f>L11/M11</f>
        <v>1.3333333333333333</v>
      </c>
      <c r="S11" s="109">
        <f>N11/J11</f>
        <v>2.8571428571428571E-2</v>
      </c>
    </row>
    <row r="12" spans="5:20">
      <c r="E12" s="221">
        <v>45657</v>
      </c>
      <c r="F12" s="217">
        <v>8000</v>
      </c>
      <c r="G12" s="217">
        <v>7000</v>
      </c>
      <c r="H12" s="217">
        <v>3000</v>
      </c>
      <c r="I12" s="217">
        <v>1000</v>
      </c>
      <c r="J12" s="217">
        <v>1000</v>
      </c>
      <c r="K12" s="217">
        <v>500</v>
      </c>
      <c r="L12" s="217">
        <v>600</v>
      </c>
      <c r="M12" s="217">
        <v>500</v>
      </c>
      <c r="N12" s="217">
        <v>-100</v>
      </c>
      <c r="O12" s="109">
        <f t="shared" si="0"/>
        <v>7</v>
      </c>
      <c r="P12" s="109">
        <f t="shared" si="0"/>
        <v>3</v>
      </c>
      <c r="Q12" s="109">
        <f>J12/K12</f>
        <v>2</v>
      </c>
      <c r="R12" s="109">
        <f>L12/M12</f>
        <v>1.2</v>
      </c>
      <c r="S12" s="109">
        <f>N12/J12</f>
        <v>-0.1</v>
      </c>
    </row>
    <row r="13" spans="5:20">
      <c r="E13" s="221">
        <v>45291</v>
      </c>
      <c r="F13" s="217">
        <v>8000</v>
      </c>
      <c r="G13" s="217">
        <v>7000</v>
      </c>
      <c r="H13" s="217">
        <v>3000</v>
      </c>
      <c r="I13" s="217">
        <v>4000</v>
      </c>
      <c r="J13" s="217">
        <v>1000</v>
      </c>
      <c r="K13" s="217">
        <v>500</v>
      </c>
      <c r="L13" s="217">
        <v>3000</v>
      </c>
      <c r="M13" s="217">
        <v>2500</v>
      </c>
      <c r="N13" s="217">
        <v>500</v>
      </c>
      <c r="O13" s="109">
        <f t="shared" si="0"/>
        <v>1.75</v>
      </c>
      <c r="P13" s="109">
        <f t="shared" si="0"/>
        <v>3</v>
      </c>
      <c r="Q13" s="109">
        <f>J13/K13</f>
        <v>2</v>
      </c>
      <c r="R13" s="109">
        <f>L13/M13</f>
        <v>1.2</v>
      </c>
      <c r="S13" s="109">
        <f>N13/J13</f>
        <v>0.5</v>
      </c>
    </row>
    <row r="14" spans="5:20">
      <c r="E14" s="124"/>
    </row>
  </sheetData>
  <phoneticPr fontId="1" type="noConversion"/>
  <dataValidations count="2">
    <dataValidation allowBlank="1" showInputMessage="1" showErrorMessage="1" error="연도별 결산일자 기입" sqref="E4:S10" xr:uid="{00000000-0002-0000-0B00-000000000000}"/>
    <dataValidation type="date" allowBlank="1" showInputMessage="1" showErrorMessage="1" error="결산 연월일을 입력" sqref="E11:E13" xr:uid="{7D3E27E7-6B66-451F-B184-D03E6D832E5B}">
      <formula1>36526</formula1>
      <formula2>2958465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theme="5" tint="0.39997558519241921"/>
  </sheetPr>
  <dimension ref="A1:IQ14"/>
  <sheetViews>
    <sheetView topLeftCell="BT4" zoomScaleNormal="100" workbookViewId="0">
      <selection activeCell="CS5" sqref="CS5"/>
    </sheetView>
  </sheetViews>
  <sheetFormatPr defaultColWidth="9" defaultRowHeight="13.5"/>
  <cols>
    <col min="1" max="3" width="0" style="15" hidden="1" customWidth="1"/>
    <col min="4" max="4" width="23.875" style="15" hidden="1" customWidth="1"/>
    <col min="5" max="5" width="21.375" style="151" customWidth="1"/>
    <col min="6" max="6" width="10.875" style="27" customWidth="1"/>
    <col min="7" max="7" width="8.75" style="15" customWidth="1"/>
    <col min="8" max="8" width="7.875" style="15" customWidth="1"/>
    <col min="9" max="9" width="14.625" style="15" customWidth="1"/>
    <col min="10" max="10" width="8.625" style="15" customWidth="1"/>
    <col min="11" max="11" width="12.5" style="15" customWidth="1"/>
    <col min="12" max="12" width="11" style="15" customWidth="1"/>
    <col min="13" max="13" width="9.5" style="15" customWidth="1"/>
    <col min="14" max="14" width="7.625" style="171" customWidth="1"/>
    <col min="15" max="16" width="7.125" style="27" customWidth="1"/>
    <col min="17" max="19" width="10.625" style="15" customWidth="1"/>
    <col min="20" max="20" width="4.625" style="15" customWidth="1"/>
    <col min="21" max="21" width="5.625" style="15" customWidth="1"/>
    <col min="22" max="22" width="13.5" style="15" customWidth="1"/>
    <col min="23" max="23" width="14.25" style="15" customWidth="1"/>
    <col min="24" max="24" width="7.125" style="171" customWidth="1"/>
    <col min="25" max="25" width="7.125" style="15" customWidth="1"/>
    <col min="26" max="26" width="4.125" style="15" customWidth="1"/>
    <col min="27" max="30" width="7.125" style="15" customWidth="1"/>
    <col min="31" max="37" width="7.625" style="15" customWidth="1"/>
    <col min="38" max="38" width="7.125" style="15" customWidth="1"/>
    <col min="39" max="40" width="7.625" style="15" customWidth="1"/>
    <col min="41" max="42" width="9.875" style="15" bestFit="1" customWidth="1"/>
    <col min="43" max="43" width="5" style="15" customWidth="1"/>
    <col min="44" max="44" width="7.625" style="15" customWidth="1"/>
    <col min="45" max="46" width="9.875" style="15" bestFit="1" customWidth="1"/>
    <col min="47" max="47" width="4.5" style="15" customWidth="1"/>
    <col min="48" max="48" width="7.625" style="15" customWidth="1"/>
    <col min="49" max="50" width="9.875" style="15" bestFit="1" customWidth="1"/>
    <col min="51" max="51" width="4.125" style="15" customWidth="1"/>
    <col min="52" max="52" width="7.625" style="15" customWidth="1"/>
    <col min="53" max="53" width="6.625" style="15" customWidth="1"/>
    <col min="54" max="55" width="10.625" style="15" customWidth="1"/>
    <col min="56" max="56" width="4.625" style="15" customWidth="1"/>
    <col min="57" max="57" width="6.625" style="15" customWidth="1"/>
    <col min="58" max="59" width="10.625" style="15" customWidth="1"/>
    <col min="60" max="60" width="4.625" style="15" customWidth="1"/>
    <col min="61" max="61" width="6.625" style="15" customWidth="1"/>
    <col min="62" max="63" width="10.625" style="15" customWidth="1"/>
    <col min="64" max="66" width="4.625" style="15" customWidth="1"/>
    <col min="67" max="67" width="10.125" style="15" customWidth="1"/>
    <col min="68" max="68" width="7.125" style="15" customWidth="1"/>
    <col min="69" max="69" width="7.625" style="15" customWidth="1"/>
    <col min="70" max="70" width="10.125" style="15" customWidth="1"/>
    <col min="71" max="71" width="7.125" style="15" customWidth="1"/>
    <col min="72" max="72" width="7.625" style="15" customWidth="1"/>
    <col min="73" max="73" width="10.125" style="15" customWidth="1"/>
    <col min="74" max="74" width="7.125" style="15" customWidth="1"/>
    <col min="75" max="75" width="7.625" style="15" customWidth="1"/>
    <col min="76" max="76" width="10.125" style="15" customWidth="1"/>
    <col min="77" max="77" width="7.125" style="15" customWidth="1"/>
    <col min="78" max="78" width="10.125" style="15" customWidth="1"/>
    <col min="79" max="79" width="7.125" style="15" customWidth="1"/>
    <col min="80" max="80" width="10.125" style="15" customWidth="1"/>
    <col min="81" max="81" width="7.125" style="15" customWidth="1"/>
    <col min="82" max="16384" width="9" style="15"/>
  </cols>
  <sheetData>
    <row r="1" spans="1:251" ht="17.25" hidden="1" customHeight="1">
      <c r="N1" s="149"/>
    </row>
    <row r="2" spans="1:251" ht="17.25" hidden="1" customHeight="1">
      <c r="N2" s="149"/>
    </row>
    <row r="3" spans="1:251" ht="24" hidden="1" customHeight="1">
      <c r="N3" s="27"/>
    </row>
    <row r="4" spans="1:251" ht="24" customHeight="1">
      <c r="A4" s="144"/>
      <c r="B4" s="144"/>
      <c r="C4" s="144"/>
      <c r="D4" s="144"/>
      <c r="E4" s="518" t="s">
        <v>240</v>
      </c>
      <c r="F4" s="518"/>
      <c r="G4" s="518"/>
      <c r="H4" s="518" t="s">
        <v>241</v>
      </c>
      <c r="I4" s="518"/>
      <c r="J4" s="518"/>
      <c r="K4" s="518"/>
      <c r="L4" s="518"/>
      <c r="M4" s="518"/>
      <c r="N4" s="518"/>
      <c r="O4" s="520" t="s">
        <v>242</v>
      </c>
      <c r="P4" s="522"/>
      <c r="Q4" s="520" t="s">
        <v>243</v>
      </c>
      <c r="R4" s="521"/>
      <c r="S4" s="521"/>
      <c r="T4" s="522"/>
      <c r="U4" s="520" t="s">
        <v>244</v>
      </c>
      <c r="V4" s="521"/>
      <c r="W4" s="522"/>
      <c r="X4" s="520" t="s">
        <v>245</v>
      </c>
      <c r="Y4" s="522"/>
      <c r="Z4" s="520" t="s">
        <v>246</v>
      </c>
      <c r="AA4" s="521"/>
      <c r="AB4" s="522"/>
      <c r="AC4" s="520" t="s">
        <v>247</v>
      </c>
      <c r="AD4" s="522"/>
      <c r="AE4" s="523" t="s">
        <v>248</v>
      </c>
      <c r="AF4" s="524"/>
      <c r="AG4" s="524"/>
      <c r="AH4" s="524"/>
      <c r="AI4" s="525"/>
      <c r="AJ4" s="526" t="s">
        <v>249</v>
      </c>
      <c r="AK4" s="526" t="s">
        <v>250</v>
      </c>
      <c r="AL4" s="508" t="s">
        <v>251</v>
      </c>
      <c r="AM4" s="526" t="s">
        <v>252</v>
      </c>
      <c r="AN4" s="519" t="s">
        <v>253</v>
      </c>
      <c r="AO4" s="511"/>
      <c r="AP4" s="511"/>
      <c r="AQ4" s="512"/>
      <c r="AR4" s="519" t="s">
        <v>254</v>
      </c>
      <c r="AS4" s="511"/>
      <c r="AT4" s="511"/>
      <c r="AU4" s="512"/>
      <c r="AV4" s="519" t="s">
        <v>255</v>
      </c>
      <c r="AW4" s="511"/>
      <c r="AX4" s="511"/>
      <c r="AY4" s="512"/>
      <c r="AZ4" s="508" t="s">
        <v>256</v>
      </c>
      <c r="BA4" s="519" t="s">
        <v>257</v>
      </c>
      <c r="BB4" s="511"/>
      <c r="BC4" s="511"/>
      <c r="BD4" s="512"/>
      <c r="BE4" s="519" t="s">
        <v>258</v>
      </c>
      <c r="BF4" s="511"/>
      <c r="BG4" s="511"/>
      <c r="BH4" s="512"/>
      <c r="BI4" s="519" t="s">
        <v>259</v>
      </c>
      <c r="BJ4" s="511"/>
      <c r="BK4" s="511"/>
      <c r="BL4" s="512"/>
      <c r="BM4" s="508" t="s">
        <v>260</v>
      </c>
      <c r="BN4" s="508" t="s">
        <v>261</v>
      </c>
      <c r="BO4" s="519" t="s">
        <v>262</v>
      </c>
      <c r="BP4" s="511"/>
      <c r="BQ4" s="512"/>
      <c r="BR4" s="519" t="s">
        <v>263</v>
      </c>
      <c r="BS4" s="511"/>
      <c r="BT4" s="512"/>
      <c r="BU4" s="519" t="s">
        <v>264</v>
      </c>
      <c r="BV4" s="511"/>
      <c r="BW4" s="512"/>
      <c r="BX4" s="519" t="s">
        <v>265</v>
      </c>
      <c r="BY4" s="512"/>
      <c r="BZ4" s="519" t="s">
        <v>266</v>
      </c>
      <c r="CA4" s="512"/>
      <c r="CB4" s="528" t="s">
        <v>267</v>
      </c>
      <c r="CC4" s="528"/>
      <c r="CD4" s="528" t="s">
        <v>1040</v>
      </c>
      <c r="CE4" s="528"/>
      <c r="CF4" s="528" t="s">
        <v>1041</v>
      </c>
      <c r="CG4" s="528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  <c r="GS4" s="144"/>
      <c r="GT4" s="144"/>
      <c r="GU4" s="144"/>
      <c r="GV4" s="144"/>
      <c r="GW4" s="144"/>
      <c r="GX4" s="144"/>
      <c r="GY4" s="144"/>
      <c r="GZ4" s="144"/>
      <c r="HA4" s="144"/>
      <c r="HB4" s="144"/>
      <c r="HC4" s="144"/>
      <c r="HD4" s="144"/>
      <c r="HE4" s="144"/>
      <c r="HF4" s="144"/>
      <c r="HG4" s="144"/>
      <c r="HH4" s="144"/>
      <c r="HI4" s="144"/>
      <c r="HJ4" s="144"/>
      <c r="HK4" s="144"/>
      <c r="HL4" s="144"/>
      <c r="HM4" s="144"/>
      <c r="HN4" s="144"/>
      <c r="HO4" s="144"/>
      <c r="HP4" s="144"/>
      <c r="HQ4" s="144"/>
      <c r="HR4" s="144"/>
      <c r="HS4" s="144"/>
      <c r="HT4" s="144"/>
      <c r="HU4" s="144"/>
      <c r="HV4" s="144"/>
      <c r="HW4" s="144"/>
      <c r="HX4" s="144"/>
      <c r="HY4" s="144"/>
      <c r="HZ4" s="144"/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</row>
    <row r="5" spans="1:251" ht="62.25" customHeight="1">
      <c r="A5" s="144"/>
      <c r="B5" s="144"/>
      <c r="C5" s="144"/>
      <c r="D5" s="144"/>
      <c r="E5" s="198" t="s">
        <v>112</v>
      </c>
      <c r="F5" s="198" t="s">
        <v>406</v>
      </c>
      <c r="G5" s="198" t="s">
        <v>232</v>
      </c>
      <c r="H5" s="198" t="s">
        <v>60</v>
      </c>
      <c r="I5" s="198" t="s">
        <v>268</v>
      </c>
      <c r="J5" s="198" t="s">
        <v>77</v>
      </c>
      <c r="K5" s="198" t="s">
        <v>269</v>
      </c>
      <c r="L5" s="199" t="s">
        <v>61</v>
      </c>
      <c r="M5" s="199" t="s">
        <v>270</v>
      </c>
      <c r="N5" s="199" t="s">
        <v>1158</v>
      </c>
      <c r="O5" s="198" t="s">
        <v>271</v>
      </c>
      <c r="P5" s="198" t="s">
        <v>62</v>
      </c>
      <c r="Q5" s="5" t="s">
        <v>272</v>
      </c>
      <c r="R5" s="5" t="s">
        <v>63</v>
      </c>
      <c r="S5" s="242" t="s">
        <v>925</v>
      </c>
      <c r="T5" s="198" t="s">
        <v>64</v>
      </c>
      <c r="U5" s="198" t="s">
        <v>273</v>
      </c>
      <c r="V5" s="198" t="s">
        <v>55</v>
      </c>
      <c r="W5" s="198" t="s">
        <v>274</v>
      </c>
      <c r="X5" s="198" t="s">
        <v>65</v>
      </c>
      <c r="Y5" s="198" t="s">
        <v>275</v>
      </c>
      <c r="Z5" s="198" t="s">
        <v>33</v>
      </c>
      <c r="AA5" s="198" t="s">
        <v>276</v>
      </c>
      <c r="AB5" s="198" t="s">
        <v>66</v>
      </c>
      <c r="AC5" s="198" t="s">
        <v>277</v>
      </c>
      <c r="AD5" s="198" t="s">
        <v>67</v>
      </c>
      <c r="AE5" s="198" t="s">
        <v>278</v>
      </c>
      <c r="AF5" s="199" t="s">
        <v>68</v>
      </c>
      <c r="AG5" s="198" t="s">
        <v>279</v>
      </c>
      <c r="AH5" s="200" t="s">
        <v>69</v>
      </c>
      <c r="AI5" s="200" t="s">
        <v>280</v>
      </c>
      <c r="AJ5" s="527"/>
      <c r="AK5" s="527"/>
      <c r="AL5" s="509"/>
      <c r="AM5" s="527"/>
      <c r="AN5" s="6" t="s">
        <v>281</v>
      </c>
      <c r="AO5" s="7" t="s">
        <v>282</v>
      </c>
      <c r="AP5" s="7" t="s">
        <v>70</v>
      </c>
      <c r="AQ5" s="201" t="s">
        <v>283</v>
      </c>
      <c r="AR5" s="6" t="s">
        <v>281</v>
      </c>
      <c r="AS5" s="7" t="s">
        <v>282</v>
      </c>
      <c r="AT5" s="7" t="s">
        <v>70</v>
      </c>
      <c r="AU5" s="201" t="s">
        <v>283</v>
      </c>
      <c r="AV5" s="6" t="s">
        <v>281</v>
      </c>
      <c r="AW5" s="7" t="s">
        <v>282</v>
      </c>
      <c r="AX5" s="7" t="s">
        <v>70</v>
      </c>
      <c r="AY5" s="201" t="s">
        <v>283</v>
      </c>
      <c r="AZ5" s="509"/>
      <c r="BA5" s="6" t="s">
        <v>281</v>
      </c>
      <c r="BB5" s="7" t="s">
        <v>282</v>
      </c>
      <c r="BC5" s="7" t="s">
        <v>70</v>
      </c>
      <c r="BD5" s="201" t="s">
        <v>283</v>
      </c>
      <c r="BE5" s="6" t="s">
        <v>281</v>
      </c>
      <c r="BF5" s="7" t="s">
        <v>282</v>
      </c>
      <c r="BG5" s="7" t="s">
        <v>70</v>
      </c>
      <c r="BH5" s="201" t="s">
        <v>283</v>
      </c>
      <c r="BI5" s="6" t="s">
        <v>281</v>
      </c>
      <c r="BJ5" s="7" t="s">
        <v>282</v>
      </c>
      <c r="BK5" s="7" t="s">
        <v>70</v>
      </c>
      <c r="BL5" s="201" t="s">
        <v>283</v>
      </c>
      <c r="BM5" s="509"/>
      <c r="BN5" s="509"/>
      <c r="BO5" s="201" t="s">
        <v>71</v>
      </c>
      <c r="BP5" s="201" t="s">
        <v>284</v>
      </c>
      <c r="BQ5" s="201" t="s">
        <v>73</v>
      </c>
      <c r="BR5" s="201" t="s">
        <v>285</v>
      </c>
      <c r="BS5" s="201" t="s">
        <v>72</v>
      </c>
      <c r="BT5" s="201" t="s">
        <v>286</v>
      </c>
      <c r="BU5" s="201" t="s">
        <v>74</v>
      </c>
      <c r="BV5" s="201" t="s">
        <v>72</v>
      </c>
      <c r="BW5" s="201" t="s">
        <v>73</v>
      </c>
      <c r="BX5" s="201" t="s">
        <v>75</v>
      </c>
      <c r="BY5" s="201" t="s">
        <v>76</v>
      </c>
      <c r="BZ5" s="201" t="s">
        <v>75</v>
      </c>
      <c r="CA5" s="201" t="s">
        <v>76</v>
      </c>
      <c r="CB5" s="201" t="s">
        <v>75</v>
      </c>
      <c r="CC5" s="201" t="s">
        <v>76</v>
      </c>
      <c r="CD5" s="255" t="s">
        <v>75</v>
      </c>
      <c r="CE5" s="255" t="s">
        <v>76</v>
      </c>
      <c r="CF5" s="255" t="s">
        <v>75</v>
      </c>
      <c r="CG5" s="255" t="s">
        <v>76</v>
      </c>
      <c r="CH5" s="144"/>
      <c r="CI5" s="144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/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  <c r="GD5" s="144"/>
      <c r="GE5" s="144"/>
      <c r="GF5" s="144"/>
      <c r="GG5" s="144"/>
      <c r="GH5" s="144"/>
      <c r="GI5" s="144"/>
      <c r="GJ5" s="144"/>
      <c r="GK5" s="144"/>
      <c r="GL5" s="144"/>
      <c r="GM5" s="144"/>
      <c r="GN5" s="144"/>
      <c r="GO5" s="144"/>
      <c r="GP5" s="144"/>
      <c r="GQ5" s="144"/>
      <c r="GR5" s="144"/>
      <c r="GS5" s="144"/>
      <c r="GT5" s="144"/>
      <c r="GU5" s="144"/>
      <c r="GV5" s="144"/>
      <c r="GW5" s="144"/>
      <c r="GX5" s="144"/>
      <c r="GY5" s="144"/>
      <c r="GZ5" s="144"/>
      <c r="HA5" s="144"/>
      <c r="HB5" s="144"/>
      <c r="HC5" s="144"/>
      <c r="HD5" s="144"/>
      <c r="HE5" s="144"/>
      <c r="HF5" s="144"/>
      <c r="HG5" s="144"/>
      <c r="HH5" s="144"/>
      <c r="HI5" s="144"/>
      <c r="HJ5" s="144"/>
      <c r="HK5" s="144"/>
      <c r="HL5" s="144"/>
      <c r="HM5" s="144"/>
      <c r="HN5" s="144"/>
      <c r="HO5" s="144"/>
      <c r="HP5" s="144"/>
      <c r="HQ5" s="144"/>
      <c r="HR5" s="144"/>
      <c r="HS5" s="144"/>
      <c r="HT5" s="144"/>
      <c r="HU5" s="144"/>
      <c r="HV5" s="144"/>
      <c r="HW5" s="144"/>
      <c r="HX5" s="144"/>
      <c r="HY5" s="144"/>
      <c r="HZ5" s="144"/>
      <c r="IA5" s="144"/>
      <c r="IB5" s="144"/>
      <c r="IC5" s="144"/>
      <c r="ID5" s="144"/>
      <c r="IE5" s="144"/>
      <c r="IF5" s="144"/>
      <c r="IG5" s="144"/>
      <c r="IH5" s="144"/>
      <c r="II5" s="144"/>
      <c r="IJ5" s="144"/>
      <c r="IK5" s="144"/>
      <c r="IL5" s="144"/>
      <c r="IM5" s="144"/>
      <c r="IN5" s="144"/>
      <c r="IO5" s="144"/>
      <c r="IP5" s="144"/>
      <c r="IQ5" s="144"/>
    </row>
    <row r="6" spans="1:251" ht="18" hidden="1" customHeight="1">
      <c r="E6" s="152"/>
      <c r="F6" s="30"/>
      <c r="G6" s="105"/>
      <c r="H6" s="28"/>
      <c r="I6" s="106"/>
      <c r="J6" s="33"/>
      <c r="K6" s="33"/>
      <c r="L6" s="107"/>
      <c r="M6" s="107"/>
      <c r="N6" s="155"/>
      <c r="O6" s="161"/>
      <c r="P6" s="161"/>
      <c r="Q6" s="40"/>
      <c r="R6" s="40"/>
      <c r="S6" s="40"/>
      <c r="T6" s="45"/>
      <c r="U6" s="108"/>
      <c r="V6" s="33"/>
      <c r="W6" s="33"/>
      <c r="X6" s="102"/>
      <c r="Y6" s="109"/>
      <c r="Z6" s="100"/>
      <c r="AA6" s="110"/>
      <c r="AB6" s="110"/>
      <c r="AC6" s="110"/>
      <c r="AD6" s="110"/>
      <c r="AE6" s="110"/>
      <c r="AF6" s="111"/>
      <c r="AG6" s="112"/>
      <c r="AH6" s="113"/>
      <c r="AI6" s="113"/>
      <c r="AJ6" s="112"/>
      <c r="AK6" s="112"/>
      <c r="AL6" s="114"/>
      <c r="AM6" s="115"/>
      <c r="AN6" s="116"/>
      <c r="AO6" s="117"/>
      <c r="AP6" s="117"/>
      <c r="AQ6" s="81"/>
      <c r="AR6" s="116"/>
      <c r="AS6" s="117"/>
      <c r="AT6" s="117"/>
      <c r="AU6" s="81"/>
      <c r="AV6" s="116"/>
      <c r="AW6" s="117"/>
      <c r="AX6" s="117"/>
      <c r="AY6" s="81"/>
      <c r="AZ6" s="118"/>
      <c r="BA6" s="119"/>
      <c r="BB6" s="40"/>
      <c r="BC6" s="40"/>
      <c r="BD6" s="81"/>
      <c r="BE6" s="119"/>
      <c r="BF6" s="40"/>
      <c r="BG6" s="40"/>
      <c r="BH6" s="81"/>
      <c r="BI6" s="119"/>
      <c r="BJ6" s="40"/>
      <c r="BK6" s="40"/>
      <c r="BL6" s="81"/>
      <c r="BM6" s="120"/>
      <c r="BN6" s="81"/>
      <c r="BO6" s="93"/>
      <c r="BP6" s="121"/>
      <c r="BQ6" s="31"/>
      <c r="BR6" s="122"/>
      <c r="BS6" s="121"/>
      <c r="BT6" s="31"/>
      <c r="BU6" s="122"/>
      <c r="BV6" s="121"/>
      <c r="BW6" s="31"/>
      <c r="BX6" s="123"/>
      <c r="BY6" s="121"/>
      <c r="BZ6" s="123"/>
      <c r="CA6" s="121"/>
      <c r="CB6" s="123"/>
      <c r="CC6" s="121"/>
      <c r="CD6" s="123"/>
      <c r="CE6" s="121"/>
      <c r="CF6" s="123"/>
      <c r="CG6" s="121"/>
    </row>
    <row r="7" spans="1:251" s="144" customFormat="1" ht="16.5" hidden="1" customHeight="1">
      <c r="E7" s="152"/>
      <c r="F7" s="30"/>
      <c r="G7" s="105"/>
      <c r="H7" s="28"/>
      <c r="I7" s="106"/>
      <c r="J7" s="33"/>
      <c r="K7" s="33"/>
      <c r="L7" s="107"/>
      <c r="M7" s="107"/>
      <c r="N7" s="155"/>
      <c r="O7" s="161"/>
      <c r="P7" s="161"/>
      <c r="Q7" s="40"/>
      <c r="R7" s="40"/>
      <c r="S7" s="40"/>
      <c r="T7" s="45"/>
      <c r="U7" s="108"/>
      <c r="V7" s="33"/>
      <c r="W7" s="33"/>
      <c r="X7" s="102"/>
      <c r="Y7" s="109"/>
      <c r="Z7" s="100"/>
      <c r="AA7" s="110"/>
      <c r="AB7" s="110"/>
      <c r="AC7" s="110"/>
      <c r="AD7" s="110"/>
      <c r="AE7" s="110"/>
      <c r="AF7" s="111"/>
      <c r="AG7" s="112"/>
      <c r="AH7" s="113"/>
      <c r="AI7" s="113"/>
      <c r="AJ7" s="112"/>
      <c r="AK7" s="112"/>
      <c r="AL7" s="114"/>
      <c r="AM7" s="115"/>
      <c r="AN7" s="116"/>
      <c r="AO7" s="117"/>
      <c r="AP7" s="117"/>
      <c r="AQ7" s="81"/>
      <c r="AR7" s="116"/>
      <c r="AS7" s="117"/>
      <c r="AT7" s="117"/>
      <c r="AU7" s="81"/>
      <c r="AV7" s="116"/>
      <c r="AW7" s="117"/>
      <c r="AX7" s="117"/>
      <c r="AY7" s="81"/>
      <c r="AZ7" s="118"/>
      <c r="BA7" s="119"/>
      <c r="BB7" s="40"/>
      <c r="BC7" s="40"/>
      <c r="BD7" s="81"/>
      <c r="BE7" s="119"/>
      <c r="BF7" s="40"/>
      <c r="BG7" s="40"/>
      <c r="BH7" s="81"/>
      <c r="BI7" s="119"/>
      <c r="BJ7" s="40"/>
      <c r="BK7" s="40"/>
      <c r="BL7" s="81"/>
      <c r="BM7" s="120"/>
      <c r="BN7" s="81"/>
      <c r="BO7" s="93"/>
      <c r="BP7" s="121"/>
      <c r="BQ7" s="31"/>
      <c r="BR7" s="122"/>
      <c r="BS7" s="121"/>
      <c r="BT7" s="31"/>
      <c r="BU7" s="122"/>
      <c r="BV7" s="121"/>
      <c r="BW7" s="31"/>
      <c r="BX7" s="123"/>
      <c r="BY7" s="121"/>
      <c r="BZ7" s="123"/>
      <c r="CA7" s="121"/>
      <c r="CB7" s="123"/>
      <c r="CC7" s="121"/>
      <c r="CD7" s="123"/>
      <c r="CE7" s="121"/>
      <c r="CF7" s="123"/>
      <c r="CG7" s="121"/>
    </row>
    <row r="8" spans="1:251" s="144" customFormat="1" hidden="1">
      <c r="E8" s="152"/>
      <c r="F8" s="30"/>
      <c r="G8" s="105"/>
      <c r="H8" s="28"/>
      <c r="I8" s="106"/>
      <c r="J8" s="33"/>
      <c r="K8" s="33"/>
      <c r="L8" s="107"/>
      <c r="M8" s="107"/>
      <c r="N8" s="155"/>
      <c r="O8" s="161"/>
      <c r="P8" s="161"/>
      <c r="Q8" s="40"/>
      <c r="R8" s="40"/>
      <c r="S8" s="40"/>
      <c r="T8" s="45"/>
      <c r="U8" s="108"/>
      <c r="V8" s="33"/>
      <c r="W8" s="33"/>
      <c r="X8" s="102"/>
      <c r="Y8" s="109"/>
      <c r="Z8" s="100"/>
      <c r="AA8" s="110"/>
      <c r="AB8" s="110"/>
      <c r="AC8" s="110"/>
      <c r="AD8" s="110"/>
      <c r="AE8" s="110"/>
      <c r="AF8" s="111"/>
      <c r="AG8" s="112"/>
      <c r="AH8" s="113"/>
      <c r="AI8" s="113"/>
      <c r="AJ8" s="112"/>
      <c r="AK8" s="112"/>
      <c r="AL8" s="114"/>
      <c r="AM8" s="115"/>
      <c r="AN8" s="116"/>
      <c r="AO8" s="117"/>
      <c r="AP8" s="117"/>
      <c r="AQ8" s="81"/>
      <c r="AR8" s="116"/>
      <c r="AS8" s="117"/>
      <c r="AT8" s="117"/>
      <c r="AU8" s="81"/>
      <c r="AV8" s="116"/>
      <c r="AW8" s="117"/>
      <c r="AX8" s="117"/>
      <c r="AY8" s="81"/>
      <c r="AZ8" s="118"/>
      <c r="BA8" s="119"/>
      <c r="BB8" s="40"/>
      <c r="BC8" s="40"/>
      <c r="BD8" s="81"/>
      <c r="BE8" s="119"/>
      <c r="BF8" s="40"/>
      <c r="BG8" s="40"/>
      <c r="BH8" s="81"/>
      <c r="BI8" s="119"/>
      <c r="BJ8" s="40"/>
      <c r="BK8" s="40"/>
      <c r="BL8" s="81"/>
      <c r="BM8" s="120"/>
      <c r="BN8" s="81"/>
      <c r="BO8" s="93"/>
      <c r="BP8" s="121"/>
      <c r="BQ8" s="31"/>
      <c r="BR8" s="122"/>
      <c r="BS8" s="121"/>
      <c r="BT8" s="31"/>
      <c r="BU8" s="122"/>
      <c r="BV8" s="121"/>
      <c r="BW8" s="31"/>
      <c r="BX8" s="123"/>
      <c r="BY8" s="121"/>
      <c r="BZ8" s="123"/>
      <c r="CA8" s="121"/>
      <c r="CB8" s="123"/>
      <c r="CC8" s="121"/>
      <c r="CD8" s="123"/>
      <c r="CE8" s="121"/>
      <c r="CF8" s="123"/>
      <c r="CG8" s="121"/>
    </row>
    <row r="9" spans="1:251" s="144" customFormat="1" hidden="1">
      <c r="E9" s="152"/>
      <c r="F9" s="30"/>
      <c r="G9" s="105"/>
      <c r="H9" s="28"/>
      <c r="I9" s="106"/>
      <c r="J9" s="33"/>
      <c r="K9" s="33"/>
      <c r="L9" s="107"/>
      <c r="M9" s="107"/>
      <c r="N9" s="155"/>
      <c r="O9" s="161"/>
      <c r="P9" s="161"/>
      <c r="Q9" s="40"/>
      <c r="R9" s="40"/>
      <c r="S9" s="40"/>
      <c r="T9" s="45"/>
      <c r="U9" s="108"/>
      <c r="V9" s="33"/>
      <c r="W9" s="33"/>
      <c r="X9" s="102"/>
      <c r="Y9" s="109"/>
      <c r="Z9" s="100"/>
      <c r="AA9" s="110"/>
      <c r="AB9" s="110"/>
      <c r="AC9" s="110"/>
      <c r="AD9" s="110"/>
      <c r="AE9" s="110"/>
      <c r="AF9" s="111"/>
      <c r="AG9" s="112"/>
      <c r="AH9" s="113"/>
      <c r="AI9" s="113"/>
      <c r="AJ9" s="112"/>
      <c r="AK9" s="112"/>
      <c r="AL9" s="114"/>
      <c r="AM9" s="115"/>
      <c r="AN9" s="116"/>
      <c r="AO9" s="117"/>
      <c r="AP9" s="117"/>
      <c r="AQ9" s="81"/>
      <c r="AR9" s="116"/>
      <c r="AS9" s="117"/>
      <c r="AT9" s="117"/>
      <c r="AU9" s="81"/>
      <c r="AV9" s="116"/>
      <c r="AW9" s="117"/>
      <c r="AX9" s="117"/>
      <c r="AY9" s="81"/>
      <c r="AZ9" s="118"/>
      <c r="BA9" s="119"/>
      <c r="BB9" s="40"/>
      <c r="BC9" s="40"/>
      <c r="BD9" s="81"/>
      <c r="BE9" s="119"/>
      <c r="BF9" s="40"/>
      <c r="BG9" s="40"/>
      <c r="BH9" s="81"/>
      <c r="BI9" s="119"/>
      <c r="BJ9" s="40"/>
      <c r="BK9" s="40"/>
      <c r="BL9" s="81"/>
      <c r="BM9" s="120"/>
      <c r="BN9" s="81"/>
      <c r="BO9" s="93"/>
      <c r="BP9" s="121"/>
      <c r="BQ9" s="31"/>
      <c r="BR9" s="122"/>
      <c r="BS9" s="121"/>
      <c r="BT9" s="31"/>
      <c r="BU9" s="122"/>
      <c r="BV9" s="121"/>
      <c r="BW9" s="31"/>
      <c r="BX9" s="123"/>
      <c r="BY9" s="121"/>
      <c r="BZ9" s="123"/>
      <c r="CA9" s="121"/>
      <c r="CB9" s="123"/>
      <c r="CC9" s="121"/>
      <c r="CD9" s="123"/>
      <c r="CE9" s="121"/>
      <c r="CF9" s="123"/>
      <c r="CG9" s="121"/>
    </row>
    <row r="10" spans="1:251" s="144" customFormat="1" hidden="1">
      <c r="E10" s="152"/>
      <c r="F10" s="30"/>
      <c r="G10" s="105"/>
      <c r="H10" s="28"/>
      <c r="I10" s="106"/>
      <c r="J10" s="33"/>
      <c r="K10" s="33"/>
      <c r="L10" s="107"/>
      <c r="M10" s="107"/>
      <c r="N10" s="155"/>
      <c r="O10" s="161"/>
      <c r="P10" s="161"/>
      <c r="Q10" s="40"/>
      <c r="R10" s="40"/>
      <c r="S10" s="40"/>
      <c r="T10" s="45"/>
      <c r="U10" s="108"/>
      <c r="V10" s="33"/>
      <c r="W10" s="33"/>
      <c r="X10" s="102"/>
      <c r="Y10" s="109"/>
      <c r="Z10" s="100"/>
      <c r="AA10" s="110"/>
      <c r="AB10" s="110"/>
      <c r="AC10" s="110"/>
      <c r="AD10" s="110"/>
      <c r="AE10" s="110"/>
      <c r="AF10" s="111"/>
      <c r="AG10" s="112"/>
      <c r="AH10" s="113"/>
      <c r="AI10" s="113"/>
      <c r="AJ10" s="112"/>
      <c r="AK10" s="112"/>
      <c r="AL10" s="114"/>
      <c r="AM10" s="115"/>
      <c r="AN10" s="116"/>
      <c r="AO10" s="117"/>
      <c r="AP10" s="117"/>
      <c r="AQ10" s="81"/>
      <c r="AR10" s="116"/>
      <c r="AS10" s="117"/>
      <c r="AT10" s="117"/>
      <c r="AU10" s="81"/>
      <c r="AV10" s="116"/>
      <c r="AW10" s="117"/>
      <c r="AX10" s="117"/>
      <c r="AY10" s="81"/>
      <c r="AZ10" s="118"/>
      <c r="BA10" s="119"/>
      <c r="BB10" s="40"/>
      <c r="BC10" s="40"/>
      <c r="BD10" s="81"/>
      <c r="BE10" s="119"/>
      <c r="BF10" s="40"/>
      <c r="BG10" s="40"/>
      <c r="BH10" s="81"/>
      <c r="BI10" s="119"/>
      <c r="BJ10" s="40"/>
      <c r="BK10" s="40"/>
      <c r="BL10" s="81"/>
      <c r="BM10" s="120"/>
      <c r="BN10" s="81"/>
      <c r="BO10" s="93"/>
      <c r="BP10" s="121"/>
      <c r="BQ10" s="31"/>
      <c r="BR10" s="122"/>
      <c r="BS10" s="121"/>
      <c r="BT10" s="31"/>
      <c r="BU10" s="122"/>
      <c r="BV10" s="121"/>
      <c r="BW10" s="31"/>
      <c r="BX10" s="123"/>
      <c r="BY10" s="121"/>
      <c r="BZ10" s="123"/>
      <c r="CA10" s="121"/>
      <c r="CB10" s="123"/>
      <c r="CC10" s="121"/>
      <c r="CD10" s="123"/>
      <c r="CE10" s="121"/>
      <c r="CF10" s="123"/>
      <c r="CG10" s="121"/>
    </row>
    <row r="11" spans="1:251" s="144" customFormat="1" ht="27">
      <c r="E11" s="219" t="s">
        <v>926</v>
      </c>
      <c r="F11" s="160" t="s">
        <v>930</v>
      </c>
      <c r="G11" s="105" t="s">
        <v>933</v>
      </c>
      <c r="H11" s="2" t="s">
        <v>138</v>
      </c>
      <c r="I11" s="106" t="s">
        <v>934</v>
      </c>
      <c r="J11" s="33" t="s">
        <v>136</v>
      </c>
      <c r="K11" s="216" t="s">
        <v>938</v>
      </c>
      <c r="L11" s="107" t="s">
        <v>58</v>
      </c>
      <c r="M11" s="107" t="s">
        <v>59</v>
      </c>
      <c r="N11" s="155" t="s">
        <v>100</v>
      </c>
      <c r="O11" s="243">
        <v>3000</v>
      </c>
      <c r="P11" s="243">
        <v>3000</v>
      </c>
      <c r="Q11" s="221">
        <v>39814</v>
      </c>
      <c r="R11" s="221">
        <v>41263</v>
      </c>
      <c r="S11" s="221">
        <v>42724</v>
      </c>
      <c r="T11" s="45">
        <f>IF(ISBLANK(Q11),"",DATEDIF(Q11,S11,"d")/365)</f>
        <v>7.9726027397260273</v>
      </c>
      <c r="U11" s="108">
        <v>0.1</v>
      </c>
      <c r="V11" s="216" t="s">
        <v>939</v>
      </c>
      <c r="W11" s="216" t="s">
        <v>940</v>
      </c>
      <c r="X11" s="102">
        <f ca="1">IF(ISBLANK($E11), "",    IF(   ISERROR(  XIRR( OFFSET(펀드_거래,MATCH($E11,OFFSET(펀드_거래,0,0,ROWS(펀드_거래),1),0)-1,2,COUNTIF(펀드_거래,$E11),1), OFFSET(펀드_거래,MATCH($E11,OFFSET(펀드_거래,0,0,ROWS(펀드_거래),1),0)-1,3,COUNTIF(펀드_거래,$E11),1) )  ),   "N/A",   XIRR( OFFSET(펀드_거래,MATCH($E11,OFFSET(펀드_거래,0,0,ROWS(펀드_거래),1),0)-1,2,COUNTIF(펀드_거래,$E11),1), OFFSET(펀드_거래,MATCH($E11,OFFSET(펀드_거래,0,0,ROWS(펀드_거래),1),0)-1,3,COUNTIF(펀드_거래,$E11),1), IF(SUM(OFFSET(펀드_거래,MATCH($E11,OFFSET(펀드_거래,0,0,ROWS(펀드_거래),1),0)-1,2,COUNTIF(펀드_거래,$E11),1))&gt;0, 1%, -1%) )   )   )</f>
        <v>0.32997314929962152</v>
      </c>
      <c r="Y11" s="109">
        <f ca="1">IF( ISBLANK($E11), "", IF(ISNUMBER(P11), (AD11+AE11+AF11+AJ11-AK11)/P11, "N/A")  )</f>
        <v>7.0666666666666664</v>
      </c>
      <c r="Z11" s="100" cm="1">
        <f t="array" aca="1" ref="Z11" ca="1">IF( ISBLANK($E11), "", SUMPRODUCT( (OFFSET(제안사_투자현황,0,1,ROWS(제안사_투자현황),1)=$E11)*1, ISTEXT(OFFSET(제안사_투자현황,0,4,ROWS(제안사_투자현황),1))*1 ) )</f>
        <v>8</v>
      </c>
      <c r="AA11" s="110" cm="1">
        <f t="array" aca="1" ref="AA11" ca="1">IF( ISBLANK($E11), "", SUMPRODUCT( (OFFSET(제안사_투자현황,0,1,ROWS(제안사_투자현황),1)=$E11)*1, OFFSET(제안사_투자현황,0,9,ROWS(제안사_투자현황),1)) )</f>
        <v>25000</v>
      </c>
      <c r="AB11" s="110" cm="1">
        <f t="array" aca="1" ref="AB11" ca="1">IF( ISBLANK($E11), "", SUMPRODUCT( (OFFSET(제안사_투자현황,0,1,ROWS(제안사_투자현황),1)=$E11)*1, OFFSET(제안사_투자현황,0,14,ROWS(제안사_투자현황),1)) )</f>
        <v>25700</v>
      </c>
      <c r="AC11" s="110" cm="1">
        <f t="array" aca="1" ref="AC11" ca="1">IF( ISBLANK($E11), "", SUMPRODUCT( (OFFSET(제안사_투자현황,0,1,ROWS(제안사_투자현황),1)=$E11)*1, OFFSET(제안사_투자현황,0,21,ROWS(제안사_투자현황),1)) )</f>
        <v>5000</v>
      </c>
      <c r="AD11" s="110" cm="1">
        <f t="array" aca="1" ref="AD11" ca="1">IF( ISBLANK($E11), "", SUMPRODUCT( (OFFSET(제안사_투자현황,0,1,ROWS(제안사_투자현황),1)=$E11)*1, OFFSET(제안사_투자현황,0,22,ROWS(제안사_투자현황),1)) )</f>
        <v>3500</v>
      </c>
      <c r="AE11" s="283" cm="1">
        <f t="array" aca="1" ref="AE11" ca="1">IF(   ISBLANK($E11),  "",   SUMPRODUCT( (OFFSET(펀드_거래,0,0,ROWS(펀드_거래),1)=$E11)*1, (OFFSET(펀드_거래,0,1,ROWS(펀드_거래),1)="현금분배")*1, OFFSET(펀드_거래,0,2,ROWS(펀드_거래),1)/1000000 )  +  SUMPRODUCT( (OFFSET(펀드_거래,0,0,ROWS(펀드_거래),1)=$E11)*1, (OFFSET(펀드_거래,0,1,ROWS(펀드_거래),1)="현물분배")*1, OFFSET(펀드_거래,0,2,ROWS(펀드_거래),1)/1000000 )  )</f>
        <v>17700</v>
      </c>
      <c r="AF11" s="111" cm="1">
        <f t="array" aca="1" ref="AF11" ca="1">IF( ISBLANK($E11), "", SUMPRODUCT( (OFFSET(펀드_거래,0,0,ROWS(펀드_거래),1)=$E11)*1, (OFFSET(펀드_거래,0,1,ROWS(펀드_거래),1)="성과보수")*1, OFFSET(펀드_거래,0,2,ROWS(펀드_거래),1)/1000000) )</f>
        <v>0</v>
      </c>
      <c r="AG11" s="112"/>
      <c r="AH11" s="113"/>
      <c r="AI11" s="113"/>
      <c r="AJ11" s="112"/>
      <c r="AK11" s="112"/>
      <c r="AL11" s="114">
        <f ca="1">IF( ISERROR(AD11+AJ11-AK11), "", AD11+AJ11-AK11 )</f>
        <v>3500</v>
      </c>
      <c r="AM11" s="115"/>
      <c r="AN11" s="116"/>
      <c r="AO11" s="117"/>
      <c r="AP11" s="117"/>
      <c r="AQ11" s="81"/>
      <c r="AR11" s="116"/>
      <c r="AS11" s="117"/>
      <c r="AT11" s="117"/>
      <c r="AU11" s="81"/>
      <c r="AV11" s="116"/>
      <c r="AW11" s="117"/>
      <c r="AX11" s="117"/>
      <c r="AY11" s="81"/>
      <c r="AZ11" s="118"/>
      <c r="BA11" s="119"/>
      <c r="BB11" s="221">
        <v>36892</v>
      </c>
      <c r="BC11" s="221">
        <v>39814</v>
      </c>
      <c r="BD11" s="81"/>
      <c r="BE11" s="119"/>
      <c r="BF11" s="40"/>
      <c r="BG11" s="162"/>
      <c r="BH11" s="8"/>
      <c r="BI11" s="184"/>
      <c r="BJ11" s="162"/>
      <c r="BK11" s="162"/>
      <c r="BL11" s="8"/>
      <c r="BM11" s="185" cm="1">
        <f t="array" aca="1" ref="BM11" ca="1">IF(ISBLANK($E11),"",SUMPRODUCT((OFFSET(핵심운용인력_변경내역,0,0,ROWS(핵심운용인력_변경내역),1)=$E11)*1,(OFFSET(핵심운용인력_변경내역,0,1,ROWS(핵심운용인력_변경내역),1)="유출")*1))</f>
        <v>3</v>
      </c>
      <c r="BN11" s="8"/>
      <c r="BP11" s="121">
        <v>500</v>
      </c>
      <c r="BQ11" s="31">
        <v>500</v>
      </c>
      <c r="BR11" s="188"/>
      <c r="BS11" s="121">
        <v>500</v>
      </c>
      <c r="BT11" s="31">
        <v>500</v>
      </c>
      <c r="BU11" s="188"/>
      <c r="BV11" s="121">
        <v>500</v>
      </c>
      <c r="BW11" s="31">
        <v>500</v>
      </c>
      <c r="BX11" s="189"/>
      <c r="BY11" s="187"/>
      <c r="BZ11" s="189"/>
      <c r="CA11" s="187"/>
      <c r="CB11" s="189"/>
      <c r="CC11" s="187"/>
      <c r="CD11" s="189"/>
      <c r="CE11" s="187"/>
      <c r="CF11" s="189"/>
      <c r="CG11" s="187"/>
      <c r="CH11" s="143"/>
      <c r="CI11" s="143"/>
      <c r="CJ11" s="143"/>
      <c r="CK11" s="143"/>
      <c r="CL11" s="143"/>
      <c r="CM11" s="143"/>
      <c r="CN11" s="143"/>
      <c r="CO11" s="143"/>
      <c r="CP11" s="143"/>
      <c r="CQ11" s="143"/>
      <c r="CR11" s="143"/>
      <c r="CS11" s="143"/>
      <c r="CT11" s="143"/>
      <c r="CU11" s="143"/>
      <c r="CV11" s="143"/>
      <c r="CW11" s="143"/>
      <c r="CX11" s="143"/>
      <c r="CY11" s="143"/>
      <c r="CZ11" s="143"/>
      <c r="DA11" s="143"/>
      <c r="DB11" s="143"/>
      <c r="DC11" s="143"/>
      <c r="DD11" s="143"/>
      <c r="DE11" s="143"/>
      <c r="DF11" s="143"/>
      <c r="DG11" s="143"/>
      <c r="DH11" s="143"/>
      <c r="DI11" s="143"/>
      <c r="DJ11" s="143"/>
      <c r="DK11" s="143"/>
      <c r="DL11" s="143"/>
      <c r="DM11" s="143"/>
      <c r="DN11" s="143"/>
      <c r="DO11" s="143"/>
      <c r="DP11" s="143"/>
      <c r="DQ11" s="143"/>
      <c r="DR11" s="143"/>
      <c r="DS11" s="143"/>
      <c r="DT11" s="143"/>
      <c r="DU11" s="143"/>
      <c r="DV11" s="143"/>
      <c r="DW11" s="143"/>
      <c r="DX11" s="143"/>
      <c r="DY11" s="143"/>
      <c r="DZ11" s="143"/>
      <c r="EA11" s="143"/>
      <c r="EB11" s="143"/>
      <c r="EC11" s="143"/>
      <c r="ED11" s="143"/>
      <c r="EE11" s="143"/>
      <c r="EF11" s="143"/>
      <c r="EG11" s="143"/>
      <c r="EH11" s="143"/>
      <c r="EI11" s="143"/>
      <c r="EJ11" s="143"/>
      <c r="EK11" s="143"/>
      <c r="EL11" s="143"/>
      <c r="EM11" s="143"/>
      <c r="EN11" s="143"/>
      <c r="EO11" s="143"/>
      <c r="EP11" s="143"/>
      <c r="EQ11" s="143"/>
      <c r="ER11" s="143"/>
      <c r="ES11" s="143"/>
      <c r="ET11" s="143"/>
      <c r="EU11" s="143"/>
      <c r="EV11" s="143"/>
      <c r="EW11" s="143"/>
      <c r="EX11" s="143"/>
      <c r="EY11" s="143"/>
      <c r="EZ11" s="143"/>
      <c r="FA11" s="143"/>
      <c r="FB11" s="143"/>
      <c r="FC11" s="143"/>
      <c r="FD11" s="143"/>
      <c r="FE11" s="143"/>
      <c r="FF11" s="143"/>
      <c r="FG11" s="143"/>
      <c r="FH11" s="143"/>
      <c r="FI11" s="143"/>
      <c r="FJ11" s="143"/>
      <c r="FK11" s="143"/>
      <c r="FL11" s="143"/>
      <c r="FM11" s="143"/>
      <c r="FN11" s="143"/>
      <c r="FO11" s="143"/>
      <c r="FP11" s="143"/>
      <c r="FQ11" s="143"/>
      <c r="FR11" s="143"/>
      <c r="FS11" s="143"/>
      <c r="FT11" s="143"/>
      <c r="FU11" s="143"/>
      <c r="FV11" s="143"/>
      <c r="FW11" s="143"/>
      <c r="FX11" s="143"/>
      <c r="FY11" s="143"/>
      <c r="FZ11" s="143"/>
      <c r="GA11" s="143"/>
      <c r="GB11" s="143"/>
      <c r="GC11" s="143"/>
      <c r="GD11" s="143"/>
      <c r="GE11" s="143"/>
      <c r="GF11" s="143"/>
      <c r="GG11" s="143"/>
      <c r="GH11" s="143"/>
      <c r="GI11" s="143"/>
      <c r="GJ11" s="143"/>
      <c r="GK11" s="143"/>
      <c r="GL11" s="143"/>
      <c r="GM11" s="143"/>
      <c r="GN11" s="143"/>
      <c r="GO11" s="143"/>
      <c r="GP11" s="143"/>
      <c r="GQ11" s="143"/>
      <c r="GR11" s="143"/>
      <c r="GS11" s="143"/>
      <c r="GT11" s="143"/>
      <c r="GU11" s="143"/>
      <c r="GV11" s="143"/>
      <c r="GW11" s="143"/>
      <c r="GX11" s="143"/>
      <c r="GY11" s="143"/>
      <c r="GZ11" s="143"/>
      <c r="HA11" s="143"/>
      <c r="HB11" s="143"/>
      <c r="HC11" s="143"/>
      <c r="HD11" s="143"/>
      <c r="HE11" s="143"/>
      <c r="HF11" s="143"/>
      <c r="HG11" s="143"/>
      <c r="HH11" s="143"/>
      <c r="HI11" s="143"/>
      <c r="HJ11" s="143"/>
      <c r="HK11" s="143"/>
      <c r="HL11" s="143"/>
      <c r="HM11" s="143"/>
      <c r="HN11" s="143"/>
      <c r="HO11" s="143"/>
      <c r="HP11" s="143"/>
      <c r="HQ11" s="143"/>
      <c r="HR11" s="143"/>
      <c r="HS11" s="143"/>
      <c r="HT11" s="143"/>
      <c r="HU11" s="143"/>
      <c r="HV11" s="143"/>
      <c r="HW11" s="143"/>
      <c r="HX11" s="143"/>
      <c r="HY11" s="143"/>
      <c r="HZ11" s="143"/>
      <c r="IA11" s="143"/>
      <c r="IB11" s="143"/>
      <c r="IC11" s="143"/>
      <c r="ID11" s="143"/>
      <c r="IE11" s="143"/>
      <c r="IF11" s="143"/>
      <c r="IG11" s="143"/>
      <c r="IH11" s="143"/>
      <c r="II11" s="143"/>
      <c r="IJ11" s="143"/>
      <c r="IK11" s="143"/>
      <c r="IL11" s="143"/>
      <c r="IM11" s="143"/>
      <c r="IN11" s="143"/>
      <c r="IO11" s="143"/>
      <c r="IP11" s="143"/>
      <c r="IQ11" s="143"/>
    </row>
    <row r="12" spans="1:251" ht="27">
      <c r="A12" s="186" t="s">
        <v>797</v>
      </c>
      <c r="D12" s="144"/>
      <c r="E12" s="219" t="s">
        <v>927</v>
      </c>
      <c r="F12" s="160" t="s">
        <v>931</v>
      </c>
      <c r="G12" s="105" t="s">
        <v>917</v>
      </c>
      <c r="H12" s="2" t="s">
        <v>140</v>
      </c>
      <c r="I12" s="106" t="s">
        <v>935</v>
      </c>
      <c r="J12" s="33" t="s">
        <v>57</v>
      </c>
      <c r="K12" s="216" t="s">
        <v>938</v>
      </c>
      <c r="L12" s="224" t="s">
        <v>98</v>
      </c>
      <c r="M12" s="224" t="s">
        <v>820</v>
      </c>
      <c r="N12" s="155" t="s">
        <v>100</v>
      </c>
      <c r="O12" s="243">
        <v>3000</v>
      </c>
      <c r="P12" s="243">
        <v>2500</v>
      </c>
      <c r="Q12" s="221">
        <v>40168</v>
      </c>
      <c r="R12" s="221">
        <v>41628</v>
      </c>
      <c r="S12" s="221">
        <v>43089</v>
      </c>
      <c r="T12" s="45">
        <f>IF(ISBLANK(Q12),"",DATEDIF(Q12,S12,"d")/365)</f>
        <v>8.0027397260273965</v>
      </c>
      <c r="U12" s="108">
        <v>0.1</v>
      </c>
      <c r="V12" s="216" t="s">
        <v>941</v>
      </c>
      <c r="W12" s="216" t="s">
        <v>942</v>
      </c>
      <c r="X12" s="102">
        <f ca="1">IF(ISBLANK($E12), "",    IF(   ISERROR(  XIRR( OFFSET(펀드_거래,MATCH($E12,OFFSET(펀드_거래,0,0,ROWS(펀드_거래),1),0)-1,2,COUNTIF(펀드_거래,$E12),1), OFFSET(펀드_거래,MATCH($E12,OFFSET(펀드_거래,0,0,ROWS(펀드_거래),1),0)-1,3,COUNTIF(펀드_거래,$E12),1) )  ),   "N/A",   XIRR( OFFSET(펀드_거래,MATCH($E12,OFFSET(펀드_거래,0,0,ROWS(펀드_거래),1),0)-1,2,COUNTIF(펀드_거래,$E12),1), OFFSET(펀드_거래,MATCH($E12,OFFSET(펀드_거래,0,0,ROWS(펀드_거래),1),0)-1,3,COUNTIF(펀드_거래,$E12),1), IF(SUM(OFFSET(펀드_거래,MATCH($E12,OFFSET(펀드_거래,0,0,ROWS(펀드_거래),1),0)-1,2,COUNTIF(펀드_거래,$E12),1))&gt;0, 1%, -1%) )   )   )</f>
        <v>3.4640803337097167E-2</v>
      </c>
      <c r="Y12" s="109">
        <f ca="1">IF( ISBLANK($E12), "", IF(ISNUMBER(P12), (AD12+AE12+AF12+AJ12-AK12)/P12, "N/A")  )</f>
        <v>1.4359999999999999</v>
      </c>
      <c r="Z12" s="100" cm="1">
        <f t="array" aca="1" ref="Z12" ca="1">IF( ISBLANK($E12), "", SUMPRODUCT( (OFFSET(제안사_투자현황,0,1,ROWS(제안사_투자현황),1)=$E12)*1, ISTEXT(OFFSET(제안사_투자현황,0,4,ROWS(제안사_투자현황),1))*1 ) )</f>
        <v>2</v>
      </c>
      <c r="AA12" s="110" cm="1">
        <f t="array" aca="1" ref="AA12" ca="1">IF( ISBLANK($E12), "", SUMPRODUCT( (OFFSET(제안사_투자현황,0,1,ROWS(제안사_투자현황),1)=$E12)*1, OFFSET(제안사_투자현황,0,9,ROWS(제안사_투자현황),1)) )</f>
        <v>5000</v>
      </c>
      <c r="AB12" s="110" cm="1">
        <f t="array" aca="1" ref="AB12" ca="1">IF( ISBLANK($E12), "", SUMPRODUCT( (OFFSET(제안사_투자현황,0,1,ROWS(제안사_투자현황),1)=$E12)*1, OFFSET(제안사_투자현황,0,14,ROWS(제안사_투자현황),1)) )</f>
        <v>6000</v>
      </c>
      <c r="AC12" s="110" cm="1">
        <f t="array" aca="1" ref="AC12" ca="1">IF( ISBLANK($E12), "", SUMPRODUCT( (OFFSET(제안사_투자현황,0,1,ROWS(제안사_투자현황),1)=$E12)*1, OFFSET(제안사_투자현황,0,21,ROWS(제안사_투자현황),1)) )</f>
        <v>0</v>
      </c>
      <c r="AD12" s="110" cm="1">
        <f t="array" aca="1" ref="AD12" ca="1">IF( ISBLANK($E12), "", SUMPRODUCT( (OFFSET(제안사_투자현황,0,1,ROWS(제안사_투자현황),1)=$E12)*1, OFFSET(제안사_투자현황,0,22,ROWS(제안사_투자현황),1)) )</f>
        <v>0</v>
      </c>
      <c r="AE12" s="283" cm="1">
        <f t="array" aca="1" ref="AE12" ca="1">IF(   ISBLANK($E12),  "",   SUMPRODUCT( (OFFSET(펀드_거래,0,0,ROWS(펀드_거래),1)=$E12)*1, (OFFSET(펀드_거래,0,1,ROWS(펀드_거래),1)="현금분배")*1, OFFSET(펀드_거래,0,2,ROWS(펀드_거래),1)/1000000 )  +  SUMPRODUCT( (OFFSET(펀드_거래,0,0,ROWS(펀드_거래),1)=$E12)*1, (OFFSET(펀드_거래,0,1,ROWS(펀드_거래),1)="현물분배")*1, OFFSET(펀드_거래,0,2,ROWS(펀드_거래),1)/1000000 )  )</f>
        <v>3590</v>
      </c>
      <c r="AF12" s="111" cm="1">
        <f t="array" aca="1" ref="AF12" ca="1">IF( ISBLANK($E12), "", SUMPRODUCT( (OFFSET(펀드_거래,0,0,ROWS(펀드_거래),1)=$E12)*1, (OFFSET(펀드_거래,0,1,ROWS(펀드_거래),1)="성과보수")*1, OFFSET(펀드_거래,0,2,ROWS(펀드_거래),1)/1000000) )</f>
        <v>0</v>
      </c>
      <c r="AG12" s="112"/>
      <c r="AH12" s="113"/>
      <c r="AI12" s="113"/>
      <c r="AJ12" s="112"/>
      <c r="AK12" s="112"/>
      <c r="AL12" s="114">
        <f ca="1">IF( ISERROR(AD12+AJ12-AK12), "", AD12+AJ12-AK12 )</f>
        <v>0</v>
      </c>
      <c r="AM12" s="115"/>
      <c r="AN12" s="116"/>
      <c r="AO12" s="117"/>
      <c r="AP12" s="117"/>
      <c r="AQ12" s="81"/>
      <c r="AR12" s="116"/>
      <c r="AS12" s="117"/>
      <c r="AT12" s="117"/>
      <c r="AU12" s="81"/>
      <c r="AV12" s="116"/>
      <c r="AW12" s="117"/>
      <c r="AX12" s="117"/>
      <c r="AY12" s="81"/>
      <c r="AZ12" s="118"/>
      <c r="BA12" s="119"/>
      <c r="BB12" s="221">
        <v>36892</v>
      </c>
      <c r="BC12" s="221">
        <v>39814</v>
      </c>
      <c r="BD12" s="81"/>
      <c r="BE12" s="119"/>
      <c r="BF12" s="40"/>
      <c r="BG12" s="162"/>
      <c r="BH12" s="8"/>
      <c r="BI12" s="184"/>
      <c r="BJ12" s="162"/>
      <c r="BK12" s="162"/>
      <c r="BL12" s="8"/>
      <c r="BM12" s="185" cm="1">
        <f t="array" aca="1" ref="BM12" ca="1">IF(ISBLANK($E12),"",SUMPRODUCT((OFFSET(핵심운용인력_변경내역,0,0,ROWS(핵심운용인력_변경내역),1)=$E12)*1,(OFFSET(핵심운용인력_변경내역,0,1,ROWS(핵심운용인력_변경내역),1)="유출")*1))</f>
        <v>0</v>
      </c>
      <c r="BN12" s="8"/>
      <c r="BO12" s="186"/>
      <c r="BP12" s="121">
        <v>500</v>
      </c>
      <c r="BQ12" s="31">
        <v>500</v>
      </c>
      <c r="BR12" s="188"/>
      <c r="BS12" s="121">
        <v>500</v>
      </c>
      <c r="BT12" s="31">
        <v>500</v>
      </c>
      <c r="BU12" s="188"/>
      <c r="BV12" s="121">
        <v>500</v>
      </c>
      <c r="BW12" s="31">
        <v>500</v>
      </c>
      <c r="BX12" s="189"/>
      <c r="BY12" s="187"/>
      <c r="BZ12" s="189"/>
      <c r="CA12" s="187"/>
      <c r="CB12" s="189"/>
      <c r="CC12" s="187"/>
      <c r="CD12" s="189"/>
      <c r="CE12" s="187"/>
      <c r="CF12" s="189"/>
      <c r="CG12" s="187"/>
      <c r="CH12" s="143"/>
      <c r="CI12" s="143"/>
      <c r="CJ12" s="143"/>
      <c r="CK12" s="143"/>
      <c r="CL12" s="143"/>
      <c r="CM12" s="143"/>
      <c r="CN12" s="143"/>
      <c r="CO12" s="143"/>
      <c r="CP12" s="143"/>
      <c r="CQ12" s="143"/>
      <c r="CR12" s="143"/>
      <c r="CS12" s="143"/>
      <c r="CT12" s="143"/>
      <c r="CU12" s="143"/>
      <c r="CV12" s="143"/>
      <c r="CW12" s="143"/>
      <c r="CX12" s="143"/>
      <c r="CY12" s="143"/>
      <c r="CZ12" s="143"/>
      <c r="DA12" s="143"/>
      <c r="DB12" s="143"/>
      <c r="DC12" s="143"/>
      <c r="DD12" s="143"/>
      <c r="DE12" s="143"/>
      <c r="DF12" s="143"/>
      <c r="DG12" s="143"/>
      <c r="DH12" s="143"/>
      <c r="DI12" s="143"/>
      <c r="DJ12" s="143"/>
      <c r="DK12" s="143"/>
      <c r="DL12" s="143"/>
      <c r="DM12" s="143"/>
      <c r="DN12" s="143"/>
      <c r="DO12" s="143"/>
      <c r="DP12" s="143"/>
      <c r="DQ12" s="143"/>
      <c r="DR12" s="143"/>
      <c r="DS12" s="143"/>
      <c r="DT12" s="143"/>
      <c r="DU12" s="143"/>
      <c r="DV12" s="143"/>
      <c r="DW12" s="143"/>
      <c r="DX12" s="143"/>
      <c r="DY12" s="143"/>
      <c r="DZ12" s="143"/>
      <c r="EA12" s="143"/>
      <c r="EB12" s="143"/>
      <c r="EC12" s="143"/>
      <c r="ED12" s="143"/>
      <c r="EE12" s="143"/>
      <c r="EF12" s="143"/>
      <c r="EG12" s="143"/>
      <c r="EH12" s="143"/>
      <c r="EI12" s="143"/>
      <c r="EJ12" s="143"/>
      <c r="EK12" s="143"/>
      <c r="EL12" s="143"/>
      <c r="EM12" s="143"/>
      <c r="EN12" s="143"/>
      <c r="EO12" s="143"/>
      <c r="EP12" s="143"/>
      <c r="EQ12" s="143"/>
      <c r="ER12" s="143"/>
      <c r="ES12" s="143"/>
      <c r="ET12" s="143"/>
      <c r="EU12" s="143"/>
      <c r="EV12" s="143"/>
      <c r="EW12" s="143"/>
      <c r="EX12" s="143"/>
      <c r="EY12" s="143"/>
      <c r="EZ12" s="143"/>
      <c r="FA12" s="143"/>
      <c r="FB12" s="143"/>
      <c r="FC12" s="143"/>
      <c r="FD12" s="143"/>
      <c r="FE12" s="143"/>
      <c r="FF12" s="143"/>
      <c r="FG12" s="143"/>
      <c r="FH12" s="143"/>
      <c r="FI12" s="143"/>
      <c r="FJ12" s="143"/>
      <c r="FK12" s="143"/>
      <c r="FL12" s="143"/>
      <c r="FM12" s="143"/>
      <c r="FN12" s="143"/>
      <c r="FO12" s="143"/>
      <c r="FP12" s="143"/>
      <c r="FQ12" s="143"/>
      <c r="FR12" s="143"/>
      <c r="FS12" s="143"/>
      <c r="FT12" s="143"/>
      <c r="FU12" s="143"/>
      <c r="FV12" s="143"/>
      <c r="FW12" s="143"/>
      <c r="FX12" s="143"/>
      <c r="FY12" s="143"/>
      <c r="FZ12" s="143"/>
      <c r="GA12" s="143"/>
      <c r="GB12" s="143"/>
      <c r="GC12" s="143"/>
      <c r="GD12" s="143"/>
      <c r="GE12" s="143"/>
      <c r="GF12" s="143"/>
      <c r="GG12" s="143"/>
      <c r="GH12" s="143"/>
      <c r="GI12" s="143"/>
      <c r="GJ12" s="143"/>
      <c r="GK12" s="143"/>
      <c r="GL12" s="143"/>
      <c r="GM12" s="143"/>
      <c r="GN12" s="143"/>
      <c r="GO12" s="143"/>
      <c r="GP12" s="143"/>
      <c r="GQ12" s="143"/>
      <c r="GR12" s="143"/>
      <c r="GS12" s="143"/>
      <c r="GT12" s="143"/>
      <c r="GU12" s="143"/>
      <c r="GV12" s="143"/>
      <c r="GW12" s="143"/>
      <c r="GX12" s="143"/>
      <c r="GY12" s="143"/>
      <c r="GZ12" s="143"/>
      <c r="HA12" s="143"/>
      <c r="HB12" s="143"/>
      <c r="HC12" s="143"/>
      <c r="HD12" s="143"/>
      <c r="HE12" s="143"/>
      <c r="HF12" s="143"/>
      <c r="HG12" s="143"/>
      <c r="HH12" s="143"/>
      <c r="HI12" s="143"/>
      <c r="HJ12" s="143"/>
      <c r="HK12" s="143"/>
      <c r="HL12" s="143"/>
      <c r="HM12" s="143"/>
      <c r="HN12" s="143"/>
      <c r="HO12" s="143"/>
      <c r="HP12" s="143"/>
      <c r="HQ12" s="143"/>
      <c r="HR12" s="143"/>
      <c r="HS12" s="143"/>
      <c r="HT12" s="143"/>
      <c r="HU12" s="143"/>
      <c r="HV12" s="143"/>
      <c r="HW12" s="143"/>
      <c r="HX12" s="143"/>
      <c r="HY12" s="143"/>
      <c r="HZ12" s="143"/>
      <c r="IA12" s="143"/>
      <c r="IB12" s="143"/>
      <c r="IC12" s="143"/>
      <c r="ID12" s="143"/>
      <c r="IE12" s="143"/>
      <c r="IF12" s="143"/>
      <c r="IG12" s="143"/>
      <c r="IH12" s="143"/>
      <c r="II12" s="143"/>
      <c r="IJ12" s="143"/>
      <c r="IK12" s="143"/>
      <c r="IL12" s="143"/>
      <c r="IM12" s="143"/>
      <c r="IN12" s="143"/>
      <c r="IO12" s="143"/>
      <c r="IP12" s="143"/>
      <c r="IQ12" s="143"/>
    </row>
    <row r="13" spans="1:251" ht="27">
      <c r="D13" s="144"/>
      <c r="E13" s="219" t="s">
        <v>928</v>
      </c>
      <c r="F13" s="160" t="s">
        <v>932</v>
      </c>
      <c r="G13" s="105" t="s">
        <v>917</v>
      </c>
      <c r="H13" s="2" t="s">
        <v>56</v>
      </c>
      <c r="I13" s="106" t="s">
        <v>936</v>
      </c>
      <c r="J13" s="33" t="s">
        <v>57</v>
      </c>
      <c r="K13" s="216" t="s">
        <v>938</v>
      </c>
      <c r="L13" s="224" t="s">
        <v>116</v>
      </c>
      <c r="M13" s="224" t="s">
        <v>151</v>
      </c>
      <c r="N13" s="155" t="s">
        <v>113</v>
      </c>
      <c r="O13" s="243">
        <v>3000</v>
      </c>
      <c r="P13" s="243">
        <v>3000</v>
      </c>
      <c r="Q13" s="221">
        <v>40168</v>
      </c>
      <c r="R13" s="221">
        <v>41628</v>
      </c>
      <c r="S13" s="221">
        <v>43089</v>
      </c>
      <c r="T13" s="45">
        <f>IF(ISBLANK(Q13),"",DATEDIF(Q13,S13,"d")/365)</f>
        <v>8.0027397260273965</v>
      </c>
      <c r="U13" s="108">
        <v>0.1</v>
      </c>
      <c r="V13" s="216" t="s">
        <v>941</v>
      </c>
      <c r="W13" s="216" t="s">
        <v>942</v>
      </c>
      <c r="X13" s="102">
        <f ca="1">IF(ISBLANK($E13), "",    IF(   ISERROR(  XIRR( OFFSET(펀드_거래,MATCH($E13,OFFSET(펀드_거래,0,0,ROWS(펀드_거래),1),0)-1,2,COUNTIF(펀드_거래,$E13),1), OFFSET(펀드_거래,MATCH($E13,OFFSET(펀드_거래,0,0,ROWS(펀드_거래),1),0)-1,3,COUNTIF(펀드_거래,$E13),1) )  ),   "N/A",   XIRR( OFFSET(펀드_거래,MATCH($E13,OFFSET(펀드_거래,0,0,ROWS(펀드_거래),1),0)-1,2,COUNTIF(펀드_거래,$E13),1), OFFSET(펀드_거래,MATCH($E13,OFFSET(펀드_거래,0,0,ROWS(펀드_거래),1),0)-1,3,COUNTIF(펀드_거래,$E13),1), IF(SUM(OFFSET(펀드_거래,MATCH($E13,OFFSET(펀드_거래,0,0,ROWS(펀드_거래),1),0)-1,2,COUNTIF(펀드_거래,$E13),1))&gt;0, 1%, -1%) )   )   )</f>
        <v>0.13875514507293707</v>
      </c>
      <c r="Y13" s="109">
        <f ca="1">IF( ISBLANK($E13), "", IF(ISNUMBER(P13), (AD13+AE13+AF13+AJ13-AK13)/P13, "N/A")  )</f>
        <v>5.2</v>
      </c>
      <c r="Z13" s="100" cm="1">
        <f t="array" aca="1" ref="Z13" ca="1">IF( ISBLANK($E13), "", SUMPRODUCT( (OFFSET(제안사_투자현황,0,1,ROWS(제안사_투자현황),1)=$E13)*1, ISTEXT(OFFSET(제안사_투자현황,0,4,ROWS(제안사_투자현황),1))*1 ) )</f>
        <v>0</v>
      </c>
      <c r="AA13" s="110" cm="1">
        <f t="array" aca="1" ref="AA13" ca="1">IF( ISBLANK($E13), "", SUMPRODUCT( (OFFSET(제안사_투자현황,0,1,ROWS(제안사_투자현황),1)=$E13)*1, OFFSET(제안사_투자현황,0,9,ROWS(제안사_투자현황),1)) )</f>
        <v>0</v>
      </c>
      <c r="AB13" s="110" cm="1">
        <f t="array" aca="1" ref="AB13" ca="1">IF( ISBLANK($E13), "", SUMPRODUCT( (OFFSET(제안사_투자현황,0,1,ROWS(제안사_투자현황),1)=$E13)*1, OFFSET(제안사_투자현황,0,14,ROWS(제안사_투자현황),1)) )</f>
        <v>0</v>
      </c>
      <c r="AC13" s="110" cm="1">
        <f t="array" aca="1" ref="AC13" ca="1">IF( ISBLANK($E13), "", SUMPRODUCT( (OFFSET(제안사_투자현황,0,1,ROWS(제안사_투자현황),1)=$E13)*1, OFFSET(제안사_투자현황,0,21,ROWS(제안사_투자현황),1)) )</f>
        <v>0</v>
      </c>
      <c r="AD13" s="110" cm="1">
        <f t="array" aca="1" ref="AD13" ca="1">IF( ISBLANK($E13), "", SUMPRODUCT( (OFFSET(제안사_투자현황,0,1,ROWS(제안사_투자현황),1)=$E13)*1, OFFSET(제안사_투자현황,0,22,ROWS(제안사_투자현황),1)) )</f>
        <v>0</v>
      </c>
      <c r="AE13" s="283" cm="1">
        <f t="array" aca="1" ref="AE13" ca="1">IF(   ISBLANK($E13),  "",   SUMPRODUCT( (OFFSET(펀드_거래,0,0,ROWS(펀드_거래),1)=$E13)*1, (OFFSET(펀드_거래,0,1,ROWS(펀드_거래),1)="현금분배")*1, OFFSET(펀드_거래,0,2,ROWS(펀드_거래),1)/1000000 )  +  SUMPRODUCT( (OFFSET(펀드_거래,0,0,ROWS(펀드_거래),1)=$E13)*1, (OFFSET(펀드_거래,0,1,ROWS(펀드_거래),1)="현물분배")*1, OFFSET(펀드_거래,0,2,ROWS(펀드_거래),1)/1000000 )  )</f>
        <v>15600</v>
      </c>
      <c r="AF13" s="111" cm="1">
        <f t="array" aca="1" ref="AF13" ca="1">IF( ISBLANK($E13), "", SUMPRODUCT( (OFFSET(펀드_거래,0,0,ROWS(펀드_거래),1)=$E13)*1, (OFFSET(펀드_거래,0,1,ROWS(펀드_거래),1)="성과보수")*1, OFFSET(펀드_거래,0,2,ROWS(펀드_거래),1)/1000000) )</f>
        <v>0</v>
      </c>
      <c r="AG13" s="112"/>
      <c r="AH13" s="113"/>
      <c r="AI13" s="113"/>
      <c r="AJ13" s="112"/>
      <c r="AK13" s="112"/>
      <c r="AL13" s="114">
        <f ca="1">IF( ISERROR(AD13+AJ13-AK13), "", AD13+AJ13-AK13 )</f>
        <v>0</v>
      </c>
      <c r="AM13" s="115"/>
      <c r="AN13" s="116"/>
      <c r="AO13" s="117"/>
      <c r="AP13" s="117"/>
      <c r="AQ13" s="81"/>
      <c r="AR13" s="116"/>
      <c r="AS13" s="117"/>
      <c r="AT13" s="117"/>
      <c r="AU13" s="81"/>
      <c r="AV13" s="116"/>
      <c r="AW13" s="117"/>
      <c r="AX13" s="117"/>
      <c r="AY13" s="81"/>
      <c r="AZ13" s="118"/>
      <c r="BA13" s="119"/>
      <c r="BB13" s="221">
        <v>36892</v>
      </c>
      <c r="BC13" s="221">
        <v>39814</v>
      </c>
      <c r="BD13" s="81"/>
      <c r="BE13" s="119"/>
      <c r="BF13" s="40"/>
      <c r="BG13" s="162"/>
      <c r="BH13" s="8"/>
      <c r="BI13" s="184"/>
      <c r="BJ13" s="162"/>
      <c r="BK13" s="162"/>
      <c r="BL13" s="8"/>
      <c r="BM13" s="185" cm="1">
        <f t="array" aca="1" ref="BM13" ca="1">IF(ISBLANK($E13),"",SUMPRODUCT((OFFSET(핵심운용인력_변경내역,0,0,ROWS(핵심운용인력_변경내역),1)=$E13)*1,(OFFSET(핵심운용인력_변경내역,0,1,ROWS(핵심운용인력_변경내역),1)="유출")*1))</f>
        <v>1</v>
      </c>
      <c r="BN13" s="8"/>
      <c r="BO13" s="186"/>
      <c r="BP13" s="121">
        <v>500</v>
      </c>
      <c r="BQ13" s="31">
        <v>500</v>
      </c>
      <c r="BR13" s="188"/>
      <c r="BS13" s="121">
        <v>500</v>
      </c>
      <c r="BT13" s="31">
        <v>500</v>
      </c>
      <c r="BU13" s="188"/>
      <c r="BV13" s="121">
        <v>500</v>
      </c>
      <c r="BW13" s="31">
        <v>500</v>
      </c>
      <c r="BX13" s="189"/>
      <c r="BY13" s="187"/>
      <c r="BZ13" s="189"/>
      <c r="CA13" s="187"/>
      <c r="CB13" s="189"/>
      <c r="CC13" s="187"/>
      <c r="CD13" s="189"/>
      <c r="CE13" s="187"/>
      <c r="CF13" s="189"/>
      <c r="CG13" s="187"/>
      <c r="CH13" s="143"/>
      <c r="CI13" s="143"/>
      <c r="CJ13" s="143"/>
      <c r="CK13" s="143"/>
      <c r="CL13" s="143"/>
      <c r="CM13" s="143"/>
      <c r="CN13" s="143"/>
      <c r="CO13" s="143"/>
      <c r="CP13" s="143"/>
      <c r="CQ13" s="143"/>
      <c r="CR13" s="143"/>
      <c r="CS13" s="143"/>
      <c r="CT13" s="143"/>
      <c r="CU13" s="143"/>
      <c r="CV13" s="143"/>
      <c r="CW13" s="143"/>
      <c r="CX13" s="143"/>
      <c r="CY13" s="143"/>
      <c r="CZ13" s="143"/>
      <c r="DA13" s="143"/>
      <c r="DB13" s="143"/>
      <c r="DC13" s="143"/>
      <c r="DD13" s="143"/>
      <c r="DE13" s="143"/>
      <c r="DF13" s="143"/>
      <c r="DG13" s="143"/>
      <c r="DH13" s="143"/>
      <c r="DI13" s="143"/>
      <c r="DJ13" s="143"/>
      <c r="DK13" s="143"/>
      <c r="DL13" s="143"/>
      <c r="DM13" s="143"/>
      <c r="DN13" s="143"/>
      <c r="DO13" s="143"/>
      <c r="DP13" s="143"/>
      <c r="DQ13" s="143"/>
      <c r="DR13" s="143"/>
      <c r="DS13" s="143"/>
      <c r="DT13" s="143"/>
      <c r="DU13" s="143"/>
      <c r="DV13" s="143"/>
      <c r="DW13" s="143"/>
      <c r="DX13" s="143"/>
      <c r="DY13" s="143"/>
      <c r="DZ13" s="143"/>
      <c r="EA13" s="143"/>
      <c r="EB13" s="143"/>
      <c r="EC13" s="143"/>
      <c r="ED13" s="143"/>
      <c r="EE13" s="143"/>
      <c r="EF13" s="143"/>
      <c r="EG13" s="143"/>
      <c r="EH13" s="143"/>
      <c r="EI13" s="143"/>
      <c r="EJ13" s="143"/>
      <c r="EK13" s="143"/>
      <c r="EL13" s="143"/>
      <c r="EM13" s="143"/>
      <c r="EN13" s="143"/>
      <c r="EO13" s="143"/>
      <c r="EP13" s="143"/>
      <c r="EQ13" s="143"/>
      <c r="ER13" s="143"/>
      <c r="ES13" s="143"/>
      <c r="ET13" s="143"/>
      <c r="EU13" s="143"/>
      <c r="EV13" s="143"/>
      <c r="EW13" s="143"/>
      <c r="EX13" s="143"/>
      <c r="EY13" s="143"/>
      <c r="EZ13" s="143"/>
      <c r="FA13" s="143"/>
      <c r="FB13" s="143"/>
      <c r="FC13" s="143"/>
      <c r="FD13" s="143"/>
      <c r="FE13" s="143"/>
      <c r="FF13" s="143"/>
      <c r="FG13" s="143"/>
      <c r="FH13" s="143"/>
      <c r="FI13" s="143"/>
      <c r="FJ13" s="143"/>
      <c r="FK13" s="143"/>
      <c r="FL13" s="143"/>
      <c r="FM13" s="143"/>
      <c r="FN13" s="143"/>
      <c r="FO13" s="143"/>
      <c r="FP13" s="143"/>
      <c r="FQ13" s="143"/>
      <c r="FR13" s="143"/>
      <c r="FS13" s="143"/>
      <c r="FT13" s="143"/>
      <c r="FU13" s="143"/>
      <c r="FV13" s="143"/>
      <c r="FW13" s="143"/>
      <c r="FX13" s="143"/>
      <c r="FY13" s="143"/>
      <c r="FZ13" s="143"/>
      <c r="GA13" s="143"/>
      <c r="GB13" s="143"/>
      <c r="GC13" s="143"/>
      <c r="GD13" s="143"/>
      <c r="GE13" s="143"/>
      <c r="GF13" s="143"/>
      <c r="GG13" s="143"/>
      <c r="GH13" s="143"/>
      <c r="GI13" s="143"/>
      <c r="GJ13" s="143"/>
      <c r="GK13" s="143"/>
      <c r="GL13" s="143"/>
      <c r="GM13" s="143"/>
      <c r="GN13" s="143"/>
      <c r="GO13" s="143"/>
      <c r="GP13" s="143"/>
      <c r="GQ13" s="143"/>
      <c r="GR13" s="143"/>
      <c r="GS13" s="143"/>
      <c r="GT13" s="143"/>
      <c r="GU13" s="143"/>
      <c r="GV13" s="143"/>
      <c r="GW13" s="143"/>
      <c r="GX13" s="143"/>
      <c r="GY13" s="143"/>
      <c r="GZ13" s="143"/>
      <c r="HA13" s="143"/>
      <c r="HB13" s="143"/>
      <c r="HC13" s="143"/>
      <c r="HD13" s="143"/>
      <c r="HE13" s="143"/>
      <c r="HF13" s="143"/>
      <c r="HG13" s="143"/>
      <c r="HH13" s="143"/>
      <c r="HI13" s="143"/>
      <c r="HJ13" s="143"/>
      <c r="HK13" s="143"/>
      <c r="HL13" s="143"/>
      <c r="HM13" s="143"/>
      <c r="HN13" s="143"/>
      <c r="HO13" s="143"/>
      <c r="HP13" s="143"/>
      <c r="HQ13" s="143"/>
      <c r="HR13" s="143"/>
      <c r="HS13" s="143"/>
      <c r="HT13" s="143"/>
      <c r="HU13" s="143"/>
      <c r="HV13" s="143"/>
      <c r="HW13" s="143"/>
      <c r="HX13" s="143"/>
      <c r="HY13" s="143"/>
      <c r="HZ13" s="143"/>
      <c r="IA13" s="143"/>
      <c r="IB13" s="143"/>
      <c r="IC13" s="143"/>
      <c r="ID13" s="143"/>
      <c r="IE13" s="143"/>
      <c r="IF13" s="143"/>
      <c r="IG13" s="143"/>
      <c r="IH13" s="143"/>
      <c r="II13" s="143"/>
      <c r="IJ13" s="143"/>
      <c r="IK13" s="143"/>
      <c r="IL13" s="143"/>
      <c r="IM13" s="143"/>
      <c r="IN13" s="143"/>
      <c r="IO13" s="143"/>
      <c r="IP13" s="143"/>
      <c r="IQ13" s="143"/>
    </row>
    <row r="14" spans="1:251" s="144" customFormat="1" ht="27">
      <c r="E14" s="219" t="s">
        <v>929</v>
      </c>
      <c r="F14" s="160" t="s">
        <v>932</v>
      </c>
      <c r="G14" s="105" t="s">
        <v>917</v>
      </c>
      <c r="H14" s="2" t="s">
        <v>56</v>
      </c>
      <c r="I14" s="106" t="s">
        <v>937</v>
      </c>
      <c r="J14" s="216" t="s">
        <v>57</v>
      </c>
      <c r="K14" s="216" t="s">
        <v>938</v>
      </c>
      <c r="L14" s="224" t="s">
        <v>58</v>
      </c>
      <c r="M14" s="224" t="s">
        <v>59</v>
      </c>
      <c r="N14" s="155" t="s">
        <v>100</v>
      </c>
      <c r="O14" s="243">
        <v>3000</v>
      </c>
      <c r="P14" s="243">
        <v>3000</v>
      </c>
      <c r="Q14" s="221">
        <v>40168</v>
      </c>
      <c r="R14" s="221">
        <v>41628</v>
      </c>
      <c r="S14" s="221">
        <v>43089</v>
      </c>
      <c r="T14" s="45">
        <f>IF(ISBLANK(Q14),"",DATEDIF(Q14,S14,"d")/365)</f>
        <v>8.0027397260273965</v>
      </c>
      <c r="U14" s="108">
        <v>0.1</v>
      </c>
      <c r="V14" s="216" t="s">
        <v>941</v>
      </c>
      <c r="W14" s="216" t="s">
        <v>942</v>
      </c>
      <c r="X14" s="102">
        <f ca="1">IF(ISBLANK($E14), "",    IF(   ISERROR(  XIRR( OFFSET(펀드_거래,MATCH($E14,OFFSET(펀드_거래,0,0,ROWS(펀드_거래),1),0)-1,2,COUNTIF(펀드_거래,$E14),1), OFFSET(펀드_거래,MATCH($E14,OFFSET(펀드_거래,0,0,ROWS(펀드_거래),1),0)-1,3,COUNTIF(펀드_거래,$E14),1) )  ),   "N/A",   XIRR( OFFSET(펀드_거래,MATCH($E14,OFFSET(펀드_거래,0,0,ROWS(펀드_거래),1),0)-1,2,COUNTIF(펀드_거래,$E14),1), OFFSET(펀드_거래,MATCH($E14,OFFSET(펀드_거래,0,0,ROWS(펀드_거래),1),0)-1,3,COUNTIF(펀드_거래,$E14),1), IF(SUM(OFFSET(펀드_거래,MATCH($E14,OFFSET(펀드_거래,0,0,ROWS(펀드_거래),1),0)-1,2,COUNTIF(펀드_거래,$E14),1))&gt;0, 1%, -1%) )   )   )</f>
        <v>0.43292170047760015</v>
      </c>
      <c r="Y14" s="109">
        <f ca="1">IF( ISBLANK($E14), "", IF(ISNUMBER(P14), (AD14+AE14+AF14+AJ14-AK14)/P14, "N/A")  )</f>
        <v>2</v>
      </c>
      <c r="Z14" s="100" cm="1">
        <f t="array" aca="1" ref="Z14" ca="1">IF( ISBLANK($E14), "", SUMPRODUCT( (OFFSET(제안사_투자현황,0,1,ROWS(제안사_투자현황),1)=$E14)*1, ISTEXT(OFFSET(제안사_투자현황,0,4,ROWS(제안사_투자현황),1))*1 ) )</f>
        <v>0</v>
      </c>
      <c r="AA14" s="110" cm="1">
        <f t="array" aca="1" ref="AA14" ca="1">IF( ISBLANK($E14), "", SUMPRODUCT( (OFFSET(제안사_투자현황,0,1,ROWS(제안사_투자현황),1)=$E14)*1, OFFSET(제안사_투자현황,0,9,ROWS(제안사_투자현황),1)) )</f>
        <v>0</v>
      </c>
      <c r="AB14" s="110" cm="1">
        <f t="array" aca="1" ref="AB14" ca="1">IF( ISBLANK($E14), "", SUMPRODUCT( (OFFSET(제안사_투자현황,0,1,ROWS(제안사_투자현황),1)=$E14)*1, OFFSET(제안사_투자현황,0,14,ROWS(제안사_투자현황),1)) )</f>
        <v>0</v>
      </c>
      <c r="AC14" s="110" cm="1">
        <f t="array" aca="1" ref="AC14" ca="1">IF( ISBLANK($E14), "", SUMPRODUCT( (OFFSET(제안사_투자현황,0,1,ROWS(제안사_투자현황),1)=$E14)*1, OFFSET(제안사_투자현황,0,21,ROWS(제안사_투자현황),1)) )</f>
        <v>0</v>
      </c>
      <c r="AD14" s="110" cm="1">
        <f t="array" aca="1" ref="AD14" ca="1">IF( ISBLANK($E14), "", SUMPRODUCT( (OFFSET(제안사_투자현황,0,1,ROWS(제안사_투자현황),1)=$E14)*1, OFFSET(제안사_투자현황,0,22,ROWS(제안사_투자현황),1)) )</f>
        <v>0</v>
      </c>
      <c r="AE14" s="283" cm="1">
        <f t="array" aca="1" ref="AE14" ca="1">IF(   ISBLANK($E14),  "",   SUMPRODUCT( (OFFSET(펀드_거래,0,0,ROWS(펀드_거래),1)=$E14)*1, (OFFSET(펀드_거래,0,1,ROWS(펀드_거래),1)="현금분배")*1, OFFSET(펀드_거래,0,2,ROWS(펀드_거래),1)/1000000 )  +  SUMPRODUCT( (OFFSET(펀드_거래,0,0,ROWS(펀드_거래),1)=$E14)*1, (OFFSET(펀드_거래,0,1,ROWS(펀드_거래),1)="현물분배")*1, OFFSET(펀드_거래,0,2,ROWS(펀드_거래),1)/1000000 )  )</f>
        <v>6000</v>
      </c>
      <c r="AF14" s="111" cm="1">
        <f t="array" aca="1" ref="AF14" ca="1">IF( ISBLANK($E14), "", SUMPRODUCT( (OFFSET(펀드_거래,0,0,ROWS(펀드_거래),1)=$E14)*1, (OFFSET(펀드_거래,0,1,ROWS(펀드_거래),1)="성과보수")*1, OFFSET(펀드_거래,0,2,ROWS(펀드_거래),1)/1000000) )</f>
        <v>0</v>
      </c>
      <c r="AG14" s="112"/>
      <c r="AH14" s="113"/>
      <c r="AI14" s="113"/>
      <c r="AJ14" s="112"/>
      <c r="AK14" s="112"/>
      <c r="AL14" s="114">
        <f ca="1">IF( ISERROR(AD14+AJ14-AK14), "", AD14+AJ14-AK14 )</f>
        <v>0</v>
      </c>
      <c r="AM14" s="115"/>
      <c r="AN14" s="116"/>
      <c r="AO14" s="117"/>
      <c r="AP14" s="117"/>
      <c r="AQ14" s="81"/>
      <c r="AR14" s="116"/>
      <c r="AS14" s="117"/>
      <c r="AT14" s="117"/>
      <c r="AU14" s="81"/>
      <c r="AV14" s="116"/>
      <c r="AW14" s="117"/>
      <c r="AX14" s="117"/>
      <c r="AY14" s="81"/>
      <c r="AZ14" s="118"/>
      <c r="BA14" s="119"/>
      <c r="BB14" s="221">
        <v>36892</v>
      </c>
      <c r="BC14" s="221">
        <v>39814</v>
      </c>
      <c r="BD14" s="81"/>
      <c r="BE14" s="119"/>
      <c r="BF14" s="221"/>
      <c r="BG14" s="162"/>
      <c r="BH14" s="8"/>
      <c r="BI14" s="184"/>
      <c r="BJ14" s="162"/>
      <c r="BK14" s="162"/>
      <c r="BL14" s="8"/>
      <c r="BM14" s="185" cm="1">
        <f t="array" aca="1" ref="BM14" ca="1">IF(ISBLANK($E14),"",SUMPRODUCT((OFFSET(핵심운용인력_변경내역,0,0,ROWS(핵심운용인력_변경내역),1)=$E14)*1,(OFFSET(핵심운용인력_변경내역,0,1,ROWS(핵심운용인력_변경내역),1)="유출")*1))</f>
        <v>0</v>
      </c>
      <c r="BN14" s="8"/>
      <c r="BO14" s="186"/>
      <c r="BP14" s="121">
        <v>500</v>
      </c>
      <c r="BQ14" s="31">
        <v>500</v>
      </c>
      <c r="BR14" s="188"/>
      <c r="BS14" s="121">
        <v>500</v>
      </c>
      <c r="BT14" s="31">
        <v>500</v>
      </c>
      <c r="BU14" s="188"/>
      <c r="BV14" s="121">
        <v>500</v>
      </c>
      <c r="BW14" s="31">
        <v>500</v>
      </c>
      <c r="BX14" s="189"/>
      <c r="BY14" s="187"/>
      <c r="BZ14" s="189"/>
      <c r="CA14" s="187"/>
      <c r="CB14" s="189"/>
      <c r="CC14" s="187"/>
      <c r="CD14" s="189"/>
      <c r="CE14" s="187"/>
      <c r="CF14" s="189"/>
      <c r="CG14" s="187"/>
      <c r="CH14" s="143"/>
      <c r="CI14" s="143"/>
      <c r="CJ14" s="143"/>
      <c r="CK14" s="143"/>
      <c r="CL14" s="143"/>
      <c r="CM14" s="143"/>
      <c r="CN14" s="143"/>
      <c r="CO14" s="143"/>
      <c r="CP14" s="143"/>
      <c r="CQ14" s="143"/>
      <c r="CR14" s="143"/>
      <c r="CS14" s="143"/>
      <c r="CT14" s="143"/>
      <c r="CU14" s="143"/>
      <c r="CV14" s="143"/>
      <c r="CW14" s="143"/>
      <c r="CX14" s="143"/>
      <c r="CY14" s="143"/>
      <c r="CZ14" s="143"/>
      <c r="DA14" s="143"/>
      <c r="DB14" s="143"/>
      <c r="DC14" s="143"/>
      <c r="DD14" s="143"/>
      <c r="DE14" s="143"/>
      <c r="DF14" s="143"/>
      <c r="DG14" s="143"/>
      <c r="DH14" s="143"/>
      <c r="DI14" s="143"/>
      <c r="DJ14" s="143"/>
      <c r="DK14" s="143"/>
      <c r="DL14" s="143"/>
      <c r="DM14" s="143"/>
      <c r="DN14" s="143"/>
      <c r="DO14" s="143"/>
      <c r="DP14" s="143"/>
      <c r="DQ14" s="143"/>
      <c r="DR14" s="143"/>
      <c r="DS14" s="143"/>
      <c r="DT14" s="143"/>
      <c r="DU14" s="143"/>
      <c r="DV14" s="143"/>
      <c r="DW14" s="143"/>
      <c r="DX14" s="143"/>
      <c r="DY14" s="143"/>
      <c r="DZ14" s="143"/>
      <c r="EA14" s="143"/>
      <c r="EB14" s="143"/>
      <c r="EC14" s="143"/>
      <c r="ED14" s="143"/>
      <c r="EE14" s="143"/>
      <c r="EF14" s="143"/>
      <c r="EG14" s="143"/>
      <c r="EH14" s="143"/>
      <c r="EI14" s="143"/>
      <c r="EJ14" s="143"/>
      <c r="EK14" s="143"/>
      <c r="EL14" s="143"/>
      <c r="EM14" s="143"/>
      <c r="EN14" s="143"/>
      <c r="EO14" s="143"/>
      <c r="EP14" s="143"/>
      <c r="EQ14" s="143"/>
      <c r="ER14" s="143"/>
      <c r="ES14" s="143"/>
      <c r="ET14" s="143"/>
      <c r="EU14" s="143"/>
      <c r="EV14" s="143"/>
      <c r="EW14" s="143"/>
      <c r="EX14" s="143"/>
      <c r="EY14" s="143"/>
      <c r="EZ14" s="143"/>
      <c r="FA14" s="143"/>
      <c r="FB14" s="143"/>
      <c r="FC14" s="143"/>
      <c r="FD14" s="143"/>
      <c r="FE14" s="143"/>
      <c r="FF14" s="143"/>
      <c r="FG14" s="143"/>
      <c r="FH14" s="143"/>
      <c r="FI14" s="143"/>
      <c r="FJ14" s="143"/>
      <c r="FK14" s="143"/>
      <c r="FL14" s="143"/>
      <c r="FM14" s="143"/>
      <c r="FN14" s="143"/>
      <c r="FO14" s="143"/>
      <c r="FP14" s="143"/>
      <c r="FQ14" s="143"/>
      <c r="FR14" s="143"/>
      <c r="FS14" s="143"/>
      <c r="FT14" s="143"/>
      <c r="FU14" s="143"/>
      <c r="FV14" s="143"/>
      <c r="FW14" s="143"/>
      <c r="FX14" s="143"/>
      <c r="FY14" s="143"/>
      <c r="FZ14" s="143"/>
      <c r="GA14" s="143"/>
      <c r="GB14" s="143"/>
      <c r="GC14" s="143"/>
      <c r="GD14" s="143"/>
      <c r="GE14" s="143"/>
      <c r="GF14" s="143"/>
      <c r="GG14" s="143"/>
      <c r="GH14" s="143"/>
      <c r="GI14" s="143"/>
      <c r="GJ14" s="143"/>
      <c r="GK14" s="143"/>
      <c r="GL14" s="143"/>
      <c r="GM14" s="143"/>
      <c r="GN14" s="143"/>
      <c r="GO14" s="143"/>
      <c r="GP14" s="143"/>
      <c r="GQ14" s="143"/>
      <c r="GR14" s="143"/>
      <c r="GS14" s="143"/>
      <c r="GT14" s="143"/>
      <c r="GU14" s="143"/>
      <c r="GV14" s="143"/>
      <c r="GW14" s="143"/>
      <c r="GX14" s="143"/>
      <c r="GY14" s="143"/>
      <c r="GZ14" s="143"/>
      <c r="HA14" s="143"/>
      <c r="HB14" s="143"/>
      <c r="HC14" s="143"/>
      <c r="HD14" s="143"/>
      <c r="HE14" s="143"/>
      <c r="HF14" s="143"/>
      <c r="HG14" s="143"/>
      <c r="HH14" s="143"/>
      <c r="HI14" s="143"/>
      <c r="HJ14" s="143"/>
      <c r="HK14" s="143"/>
      <c r="HL14" s="143"/>
      <c r="HM14" s="143"/>
      <c r="HN14" s="143"/>
      <c r="HO14" s="143"/>
      <c r="HP14" s="143"/>
      <c r="HQ14" s="143"/>
      <c r="HR14" s="143"/>
      <c r="HS14" s="143"/>
      <c r="HT14" s="143"/>
      <c r="HU14" s="143"/>
      <c r="HV14" s="143"/>
      <c r="HW14" s="143"/>
      <c r="HX14" s="143"/>
      <c r="HY14" s="143"/>
      <c r="HZ14" s="143"/>
      <c r="IA14" s="143"/>
      <c r="IB14" s="143"/>
      <c r="IC14" s="143"/>
      <c r="ID14" s="143"/>
      <c r="IE14" s="143"/>
      <c r="IF14" s="143"/>
      <c r="IG14" s="143"/>
      <c r="IH14" s="143"/>
      <c r="II14" s="143"/>
      <c r="IJ14" s="143"/>
      <c r="IK14" s="143"/>
      <c r="IL14" s="143"/>
      <c r="IM14" s="143"/>
      <c r="IN14" s="143"/>
      <c r="IO14" s="143"/>
      <c r="IP14" s="143"/>
      <c r="IQ14" s="143"/>
    </row>
  </sheetData>
  <mergeCells count="30">
    <mergeCell ref="CD4:CE4"/>
    <mergeCell ref="CF4:CG4"/>
    <mergeCell ref="CB4:CC4"/>
    <mergeCell ref="BE4:BH4"/>
    <mergeCell ref="BI4:BL4"/>
    <mergeCell ref="BM4:BM5"/>
    <mergeCell ref="BN4:BN5"/>
    <mergeCell ref="BO4:BQ4"/>
    <mergeCell ref="BR4:BT4"/>
    <mergeCell ref="U4:W4"/>
    <mergeCell ref="BU4:BW4"/>
    <mergeCell ref="BX4:BY4"/>
    <mergeCell ref="X4:Y4"/>
    <mergeCell ref="BZ4:CA4"/>
    <mergeCell ref="H4:N4"/>
    <mergeCell ref="E4:G4"/>
    <mergeCell ref="BA4:BD4"/>
    <mergeCell ref="Z4:AB4"/>
    <mergeCell ref="AC4:AD4"/>
    <mergeCell ref="AE4:AI4"/>
    <mergeCell ref="AJ4:AJ5"/>
    <mergeCell ref="AK4:AK5"/>
    <mergeCell ref="AL4:AL5"/>
    <mergeCell ref="AM4:AM5"/>
    <mergeCell ref="AN4:AQ4"/>
    <mergeCell ref="AR4:AU4"/>
    <mergeCell ref="AV4:AY4"/>
    <mergeCell ref="AZ4:AZ5"/>
    <mergeCell ref="O4:P4"/>
    <mergeCell ref="Q4:T4"/>
  </mergeCells>
  <phoneticPr fontId="1" type="noConversion"/>
  <dataValidations count="8">
    <dataValidation type="list" allowBlank="1" showInputMessage="1" showErrorMessage="1" sqref="N6:N14 AY6:AY14 AU6:AU14 AQ6:AQ14 BD6:BD14 BL6:BL14 BH6:BH14" xr:uid="{00000000-0002-0000-0E00-000000000000}">
      <formula1>여부</formula1>
    </dataValidation>
    <dataValidation allowBlank="1" showInputMessage="1" showErrorMessage="1" error="연월일을 입력" sqref="I5:N5 AJ4:AM4 BA4:BL5 AV5:AY5 BO4:CG5 AN4:AU5 BM4:BN4 F5:G5 H4:H5 O4:AI5 E4:E5 AV4:AZ4" xr:uid="{00000000-0002-0000-0E00-000001000000}"/>
    <dataValidation type="list" allowBlank="1" showInputMessage="1" showErrorMessage="1" sqref="H6:H14" xr:uid="{00000000-0002-0000-0E00-000002000000}">
      <formula1>펀드상태</formula1>
    </dataValidation>
    <dataValidation type="list" allowBlank="1" showInputMessage="1" showErrorMessage="1" sqref="J6:J14" xr:uid="{00000000-0002-0000-0E00-000003000000}">
      <formula1>펀드유형__투자대상확정여부</formula1>
    </dataValidation>
    <dataValidation type="list" allowBlank="1" showInputMessage="1" showErrorMessage="1" sqref="L6:L14" xr:uid="{00000000-0002-0000-0E00-000004000000}">
      <formula1>투자기업_법인유형</formula1>
    </dataValidation>
    <dataValidation type="list" allowBlank="1" showInputMessage="1" showErrorMessage="1" sqref="M6:M14" xr:uid="{00000000-0002-0000-0E00-000005000000}">
      <formula1>투자유형</formula1>
    </dataValidation>
    <dataValidation type="list" allowBlank="1" showInputMessage="1" showErrorMessage="1" sqref="I6:I10" xr:uid="{00000000-0002-0000-0E00-000006000000}">
      <formula1>펀드법적유형</formula1>
    </dataValidation>
    <dataValidation type="list" allowBlank="1" showInputMessage="1" showErrorMessage="1" sqref="F6:F14" xr:uid="{00000000-0002-0000-0E00-000007000000}">
      <formula1>펀드구분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E00-000008000000}">
          <x14:formula1>
            <xm:f>'열제목별 목록값'!$C$30:$C$48</xm:f>
          </x14:formula1>
          <xm:sqref>I11:I14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theme="5" tint="0.39997558519241921"/>
  </sheetPr>
  <dimension ref="E1:AH20"/>
  <sheetViews>
    <sheetView topLeftCell="E4" zoomScaleNormal="100" workbookViewId="0">
      <selection activeCell="M13" sqref="M13"/>
    </sheetView>
  </sheetViews>
  <sheetFormatPr defaultColWidth="9" defaultRowHeight="13.5"/>
  <cols>
    <col min="1" max="4" width="0" style="15" hidden="1" customWidth="1"/>
    <col min="5" max="5" width="12.75" style="15" customWidth="1"/>
    <col min="6" max="6" width="23.625" style="15" customWidth="1"/>
    <col min="7" max="7" width="14.875" style="15" customWidth="1"/>
    <col min="8" max="8" width="18.875" style="15" customWidth="1"/>
    <col min="9" max="9" width="18.625" style="15" customWidth="1"/>
    <col min="10" max="10" width="12" style="15" customWidth="1"/>
    <col min="11" max="11" width="19.625" style="15" customWidth="1"/>
    <col min="12" max="13" width="10.625" style="15" customWidth="1"/>
    <col min="14" max="14" width="8.375" style="15" customWidth="1"/>
    <col min="15" max="15" width="8" style="15" customWidth="1"/>
    <col min="16" max="16" width="7.625" style="15" customWidth="1"/>
    <col min="17" max="17" width="25.625" style="15" customWidth="1"/>
    <col min="18" max="18" width="10.625" style="15" customWidth="1"/>
    <col min="19" max="20" width="7.625" style="15" customWidth="1"/>
    <col min="21" max="21" width="10.625" style="15" customWidth="1"/>
    <col min="22" max="22" width="4.625" style="15" customWidth="1"/>
    <col min="23" max="23" width="6" style="15" customWidth="1"/>
    <col min="24" max="24" width="7.25" style="15" customWidth="1"/>
    <col min="25" max="25" width="5.875" style="15" customWidth="1"/>
    <col min="26" max="27" width="7.625" style="15" customWidth="1"/>
    <col min="28" max="28" width="27.875" style="15" customWidth="1"/>
    <col min="29" max="29" width="6.625" style="15" customWidth="1"/>
    <col min="30" max="32" width="8.375" style="15" customWidth="1"/>
    <col min="33" max="33" width="15.625" style="15" customWidth="1"/>
    <col min="34" max="16384" width="9" style="15"/>
  </cols>
  <sheetData>
    <row r="1" spans="5:34" hidden="1"/>
    <row r="2" spans="5:34" ht="18.75" hidden="1" customHeight="1"/>
    <row r="3" spans="5:34" ht="24" hidden="1" customHeight="1"/>
    <row r="4" spans="5:34" ht="45.75" customHeight="1">
      <c r="E4" s="510"/>
      <c r="F4" s="511"/>
      <c r="G4" s="511"/>
      <c r="H4" s="511"/>
      <c r="I4" s="511"/>
      <c r="J4" s="511"/>
      <c r="K4" s="511"/>
      <c r="L4" s="511"/>
      <c r="M4" s="511"/>
      <c r="N4" s="511"/>
      <c r="O4" s="511"/>
      <c r="P4" s="511"/>
      <c r="Q4" s="512"/>
      <c r="R4" s="529" t="s">
        <v>80</v>
      </c>
      <c r="S4" s="530"/>
      <c r="T4" s="530"/>
      <c r="U4" s="530"/>
      <c r="V4" s="531"/>
      <c r="W4" s="519" t="s">
        <v>101</v>
      </c>
      <c r="X4" s="512"/>
      <c r="Y4" s="532" t="s">
        <v>54</v>
      </c>
      <c r="Z4" s="533"/>
      <c r="AA4" s="533"/>
      <c r="AB4" s="533"/>
      <c r="AC4" s="534"/>
      <c r="AD4" s="532" t="s">
        <v>102</v>
      </c>
      <c r="AE4" s="533"/>
      <c r="AF4" s="534"/>
      <c r="AG4" s="508" t="s">
        <v>81</v>
      </c>
    </row>
    <row r="5" spans="5:34" ht="45.95" customHeight="1">
      <c r="E5" s="54" t="s">
        <v>190</v>
      </c>
      <c r="F5" s="54" t="s">
        <v>0</v>
      </c>
      <c r="G5" s="56" t="s">
        <v>1039</v>
      </c>
      <c r="H5" s="54" t="s">
        <v>184</v>
      </c>
      <c r="I5" s="54" t="s">
        <v>103</v>
      </c>
      <c r="J5" s="56" t="s">
        <v>82</v>
      </c>
      <c r="K5" s="54" t="s">
        <v>104</v>
      </c>
      <c r="L5" s="9" t="s">
        <v>105</v>
      </c>
      <c r="M5" s="54" t="s">
        <v>166</v>
      </c>
      <c r="N5" s="54" t="s">
        <v>106</v>
      </c>
      <c r="O5" s="56" t="s">
        <v>83</v>
      </c>
      <c r="P5" s="10" t="s">
        <v>84</v>
      </c>
      <c r="Q5" s="54" t="s">
        <v>85</v>
      </c>
      <c r="R5" s="11" t="s">
        <v>86</v>
      </c>
      <c r="S5" s="54" t="s">
        <v>31</v>
      </c>
      <c r="T5" s="54" t="s">
        <v>87</v>
      </c>
      <c r="U5" s="56" t="s">
        <v>88</v>
      </c>
      <c r="V5" s="56" t="s">
        <v>107</v>
      </c>
      <c r="W5" s="54" t="s">
        <v>89</v>
      </c>
      <c r="X5" s="54" t="s">
        <v>108</v>
      </c>
      <c r="Y5" s="54" t="s">
        <v>167</v>
      </c>
      <c r="Z5" s="54" t="s">
        <v>238</v>
      </c>
      <c r="AA5" s="195" t="s">
        <v>90</v>
      </c>
      <c r="AB5" s="202" t="s">
        <v>239</v>
      </c>
      <c r="AC5" s="54" t="s">
        <v>91</v>
      </c>
      <c r="AD5" s="54" t="s">
        <v>92</v>
      </c>
      <c r="AE5" s="54" t="s">
        <v>93</v>
      </c>
      <c r="AF5" s="54" t="s">
        <v>94</v>
      </c>
      <c r="AG5" s="509"/>
      <c r="AH5" s="143"/>
    </row>
    <row r="6" spans="5:34" ht="26.1" hidden="1" customHeight="1">
      <c r="E6" s="219"/>
      <c r="F6" s="216"/>
      <c r="G6" s="39"/>
      <c r="H6" s="212"/>
      <c r="I6" s="216"/>
      <c r="J6" s="220"/>
      <c r="K6" s="216"/>
      <c r="L6" s="221"/>
      <c r="M6" s="215"/>
      <c r="N6" s="217"/>
      <c r="O6" s="215"/>
      <c r="P6" s="222"/>
      <c r="Q6" s="223"/>
      <c r="R6" s="218"/>
      <c r="S6" s="217"/>
      <c r="T6" s="217"/>
      <c r="U6" s="216"/>
      <c r="V6" s="45"/>
      <c r="W6" s="211"/>
      <c r="X6" s="213"/>
      <c r="Y6" s="211"/>
      <c r="Z6" s="217"/>
      <c r="AA6" s="217"/>
      <c r="AB6" s="216"/>
      <c r="AC6" s="215"/>
      <c r="AD6" s="215"/>
      <c r="AE6" s="215"/>
      <c r="AF6" s="215"/>
      <c r="AG6" s="216"/>
      <c r="AH6" s="143"/>
    </row>
    <row r="7" spans="5:34" s="144" customFormat="1" ht="26.1" hidden="1" customHeight="1">
      <c r="E7" s="219"/>
      <c r="F7" s="216"/>
      <c r="G7" s="39"/>
      <c r="H7" s="212"/>
      <c r="I7" s="216"/>
      <c r="J7" s="220"/>
      <c r="K7" s="216"/>
      <c r="L7" s="221"/>
      <c r="M7" s="215"/>
      <c r="N7" s="217"/>
      <c r="O7" s="215"/>
      <c r="P7" s="222"/>
      <c r="Q7" s="223"/>
      <c r="R7" s="218"/>
      <c r="S7" s="217"/>
      <c r="T7" s="217"/>
      <c r="U7" s="216"/>
      <c r="V7" s="45"/>
      <c r="W7" s="211"/>
      <c r="X7" s="213"/>
      <c r="Y7" s="211"/>
      <c r="Z7" s="217"/>
      <c r="AA7" s="217"/>
      <c r="AB7" s="216"/>
      <c r="AC7" s="215"/>
      <c r="AD7" s="215"/>
      <c r="AE7" s="215"/>
      <c r="AF7" s="215"/>
      <c r="AG7" s="216"/>
      <c r="AH7" s="143"/>
    </row>
    <row r="8" spans="5:34" s="144" customFormat="1" ht="26.1" hidden="1" customHeight="1">
      <c r="E8" s="219"/>
      <c r="F8" s="216"/>
      <c r="G8" s="39"/>
      <c r="H8" s="212"/>
      <c r="I8" s="216"/>
      <c r="J8" s="220"/>
      <c r="K8" s="216"/>
      <c r="L8" s="221"/>
      <c r="M8" s="215"/>
      <c r="N8" s="217"/>
      <c r="O8" s="215"/>
      <c r="P8" s="222"/>
      <c r="Q8" s="223"/>
      <c r="R8" s="218"/>
      <c r="S8" s="217"/>
      <c r="T8" s="217"/>
      <c r="U8" s="216"/>
      <c r="V8" s="45"/>
      <c r="W8" s="211"/>
      <c r="X8" s="213"/>
      <c r="Y8" s="211"/>
      <c r="Z8" s="217"/>
      <c r="AA8" s="217"/>
      <c r="AB8" s="216"/>
      <c r="AC8" s="215"/>
      <c r="AD8" s="215"/>
      <c r="AE8" s="215"/>
      <c r="AF8" s="215"/>
      <c r="AG8" s="216"/>
      <c r="AH8" s="143"/>
    </row>
    <row r="9" spans="5:34" s="144" customFormat="1" ht="26.1" hidden="1" customHeight="1">
      <c r="E9" s="219"/>
      <c r="F9" s="216"/>
      <c r="G9" s="39"/>
      <c r="H9" s="212"/>
      <c r="I9" s="216"/>
      <c r="J9" s="220"/>
      <c r="K9" s="216"/>
      <c r="L9" s="221"/>
      <c r="M9" s="215"/>
      <c r="N9" s="217"/>
      <c r="O9" s="215"/>
      <c r="P9" s="222"/>
      <c r="Q9" s="223"/>
      <c r="R9" s="218"/>
      <c r="S9" s="217"/>
      <c r="T9" s="217"/>
      <c r="U9" s="216"/>
      <c r="V9" s="45"/>
      <c r="W9" s="211"/>
      <c r="X9" s="213"/>
      <c r="Y9" s="211"/>
      <c r="Z9" s="217"/>
      <c r="AA9" s="217"/>
      <c r="AB9" s="216"/>
      <c r="AC9" s="215"/>
      <c r="AD9" s="215"/>
      <c r="AE9" s="215"/>
      <c r="AF9" s="215"/>
      <c r="AG9" s="216"/>
      <c r="AH9" s="143"/>
    </row>
    <row r="10" spans="5:34" s="144" customFormat="1" ht="26.1" hidden="1" customHeight="1">
      <c r="E10" s="219"/>
      <c r="F10" s="216"/>
      <c r="G10" s="39"/>
      <c r="H10" s="212"/>
      <c r="I10" s="216"/>
      <c r="J10" s="220"/>
      <c r="K10" s="216"/>
      <c r="L10" s="221"/>
      <c r="M10" s="215"/>
      <c r="N10" s="217"/>
      <c r="O10" s="215"/>
      <c r="P10" s="222"/>
      <c r="Q10" s="223"/>
      <c r="R10" s="218"/>
      <c r="S10" s="217"/>
      <c r="T10" s="217"/>
      <c r="U10" s="216"/>
      <c r="V10" s="45"/>
      <c r="W10" s="211"/>
      <c r="X10" s="213"/>
      <c r="Y10" s="211"/>
      <c r="Z10" s="217"/>
      <c r="AA10" s="217"/>
      <c r="AB10" s="216"/>
      <c r="AC10" s="215"/>
      <c r="AD10" s="215"/>
      <c r="AE10" s="215"/>
      <c r="AF10" s="215"/>
      <c r="AG10" s="216"/>
      <c r="AH10" s="143"/>
    </row>
    <row r="11" spans="5:34" s="144" customFormat="1" ht="26.1" customHeight="1">
      <c r="E11" s="219" t="s">
        <v>95</v>
      </c>
      <c r="F11" s="216" t="s">
        <v>943</v>
      </c>
      <c r="G11" s="39" t="str">
        <f t="shared" ref="G11:G20" si="0">IF(ISBLANK($F11),"",VLOOKUP($F11,제안사_펀드현황,3,FALSE))</f>
        <v>123-45-67899</v>
      </c>
      <c r="H11" s="212" t="s">
        <v>934</v>
      </c>
      <c r="I11" s="216" t="s">
        <v>946</v>
      </c>
      <c r="J11" s="220" t="s">
        <v>58</v>
      </c>
      <c r="K11" s="216" t="s">
        <v>96</v>
      </c>
      <c r="L11" s="221">
        <v>39815</v>
      </c>
      <c r="M11" s="215" t="s">
        <v>418</v>
      </c>
      <c r="N11" s="217">
        <v>5000</v>
      </c>
      <c r="O11" s="215" t="s">
        <v>114</v>
      </c>
      <c r="P11" s="222">
        <v>0.02</v>
      </c>
      <c r="Q11" s="223" t="s">
        <v>161</v>
      </c>
      <c r="R11" s="218">
        <v>40526</v>
      </c>
      <c r="S11" s="217">
        <v>4000</v>
      </c>
      <c r="T11" s="217">
        <v>1000</v>
      </c>
      <c r="U11" s="216" t="s">
        <v>97</v>
      </c>
      <c r="V11" s="45">
        <f t="shared" ref="V11:V20" si="1">IF(ISBLANK(R11),"",DATEDIF(L11,R11,"d")/365)</f>
        <v>1.9479452054794522</v>
      </c>
      <c r="W11" s="211" t="s">
        <v>113</v>
      </c>
      <c r="X11" s="213">
        <v>2000</v>
      </c>
      <c r="Y11" s="211" t="s">
        <v>100</v>
      </c>
      <c r="Z11" s="217">
        <v>2000</v>
      </c>
      <c r="AA11" s="217">
        <v>1500</v>
      </c>
      <c r="AB11" s="256" t="s">
        <v>1076</v>
      </c>
      <c r="AC11" s="215"/>
      <c r="AD11" s="215"/>
      <c r="AE11" s="215"/>
      <c r="AF11" s="215"/>
      <c r="AG11" s="216"/>
      <c r="AH11" s="143"/>
    </row>
    <row r="12" spans="5:34" ht="26.1" customHeight="1">
      <c r="E12" s="219" t="s">
        <v>95</v>
      </c>
      <c r="F12" s="216" t="s">
        <v>943</v>
      </c>
      <c r="G12" s="39" t="str">
        <f t="shared" si="0"/>
        <v>123-45-67899</v>
      </c>
      <c r="H12" s="212" t="s">
        <v>934</v>
      </c>
      <c r="I12" s="216" t="s">
        <v>947</v>
      </c>
      <c r="J12" s="220" t="s">
        <v>58</v>
      </c>
      <c r="K12" s="216" t="s">
        <v>949</v>
      </c>
      <c r="L12" s="221">
        <v>39816</v>
      </c>
      <c r="M12" s="215" t="s">
        <v>59</v>
      </c>
      <c r="N12" s="217">
        <v>2000</v>
      </c>
      <c r="O12" s="215" t="s">
        <v>179</v>
      </c>
      <c r="P12" s="222"/>
      <c r="Q12" s="223"/>
      <c r="R12" s="218"/>
      <c r="S12" s="217">
        <v>0</v>
      </c>
      <c r="T12" s="217">
        <v>0</v>
      </c>
      <c r="U12" s="216"/>
      <c r="V12" s="45" t="str">
        <f t="shared" si="1"/>
        <v/>
      </c>
      <c r="W12" s="211"/>
      <c r="X12" s="213"/>
      <c r="Y12" s="211"/>
      <c r="Z12" s="217">
        <v>2000</v>
      </c>
      <c r="AA12" s="217">
        <v>2000</v>
      </c>
      <c r="AB12" s="256" t="s">
        <v>1077</v>
      </c>
      <c r="AC12" s="215" t="s">
        <v>950</v>
      </c>
      <c r="AD12" s="215" t="s">
        <v>951</v>
      </c>
      <c r="AE12" s="215" t="s">
        <v>951</v>
      </c>
      <c r="AF12" s="215" t="s">
        <v>951</v>
      </c>
      <c r="AG12" s="216"/>
      <c r="AH12" s="143"/>
    </row>
    <row r="13" spans="5:34" ht="26.1" customHeight="1">
      <c r="E13" s="219" t="s">
        <v>95</v>
      </c>
      <c r="F13" s="216" t="s">
        <v>943</v>
      </c>
      <c r="G13" s="39" t="str">
        <f t="shared" si="0"/>
        <v>123-45-67899</v>
      </c>
      <c r="H13" s="212" t="s">
        <v>934</v>
      </c>
      <c r="I13" s="216" t="s">
        <v>947</v>
      </c>
      <c r="J13" s="220" t="s">
        <v>58</v>
      </c>
      <c r="K13" s="216" t="s">
        <v>949</v>
      </c>
      <c r="L13" s="221">
        <v>39817</v>
      </c>
      <c r="M13" s="215" t="s">
        <v>820</v>
      </c>
      <c r="N13" s="217">
        <v>3000</v>
      </c>
      <c r="O13" s="215" t="s">
        <v>178</v>
      </c>
      <c r="P13" s="222">
        <v>0.2</v>
      </c>
      <c r="Q13" s="223"/>
      <c r="R13" s="218">
        <v>40228</v>
      </c>
      <c r="S13" s="217">
        <v>5000</v>
      </c>
      <c r="T13" s="217">
        <v>2000</v>
      </c>
      <c r="U13" s="216" t="s">
        <v>97</v>
      </c>
      <c r="V13" s="45">
        <f t="shared" si="1"/>
        <v>1.1260273972602739</v>
      </c>
      <c r="W13" s="211"/>
      <c r="X13" s="213"/>
      <c r="Y13" s="211" t="s">
        <v>113</v>
      </c>
      <c r="Z13" s="217">
        <v>1000</v>
      </c>
      <c r="AA13" s="217">
        <v>0</v>
      </c>
      <c r="AB13" s="256" t="s">
        <v>1078</v>
      </c>
      <c r="AC13" s="215" t="s">
        <v>950</v>
      </c>
      <c r="AD13" s="215" t="s">
        <v>951</v>
      </c>
      <c r="AE13" s="215" t="s">
        <v>951</v>
      </c>
      <c r="AF13" s="215" t="s">
        <v>951</v>
      </c>
      <c r="AG13" s="216"/>
      <c r="AH13" s="143"/>
    </row>
    <row r="14" spans="5:34" ht="26.1" customHeight="1">
      <c r="E14" s="219" t="s">
        <v>95</v>
      </c>
      <c r="F14" s="216" t="s">
        <v>943</v>
      </c>
      <c r="G14" s="39" t="str">
        <f t="shared" si="0"/>
        <v>123-45-67899</v>
      </c>
      <c r="H14" s="212" t="s">
        <v>902</v>
      </c>
      <c r="I14" s="216" t="s">
        <v>947</v>
      </c>
      <c r="J14" s="220" t="s">
        <v>58</v>
      </c>
      <c r="K14" s="216" t="s">
        <v>949</v>
      </c>
      <c r="L14" s="221">
        <v>39818</v>
      </c>
      <c r="M14" s="215" t="s">
        <v>59</v>
      </c>
      <c r="N14" s="217">
        <v>4000</v>
      </c>
      <c r="O14" s="215" t="s">
        <v>114</v>
      </c>
      <c r="P14" s="222">
        <v>0.03</v>
      </c>
      <c r="Q14" s="223"/>
      <c r="R14" s="218">
        <v>40228</v>
      </c>
      <c r="S14" s="217">
        <v>4500</v>
      </c>
      <c r="T14" s="217">
        <v>4000</v>
      </c>
      <c r="U14" s="216" t="s">
        <v>172</v>
      </c>
      <c r="V14" s="45">
        <f t="shared" si="1"/>
        <v>1.1232876712328768</v>
      </c>
      <c r="W14" s="211"/>
      <c r="X14" s="213"/>
      <c r="Y14" s="211"/>
      <c r="Z14" s="217">
        <v>0</v>
      </c>
      <c r="AA14" s="217">
        <v>0</v>
      </c>
      <c r="AB14" s="216"/>
      <c r="AC14" s="215" t="s">
        <v>950</v>
      </c>
      <c r="AD14" s="215" t="s">
        <v>951</v>
      </c>
      <c r="AE14" s="215" t="s">
        <v>951</v>
      </c>
      <c r="AF14" s="215" t="s">
        <v>951</v>
      </c>
      <c r="AG14" s="216"/>
      <c r="AH14" s="143"/>
    </row>
    <row r="15" spans="5:34" ht="26.1" customHeight="1">
      <c r="E15" s="219" t="s">
        <v>95</v>
      </c>
      <c r="F15" s="216" t="s">
        <v>943</v>
      </c>
      <c r="G15" s="39" t="str">
        <f t="shared" si="0"/>
        <v>123-45-67899</v>
      </c>
      <c r="H15" s="212" t="s">
        <v>934</v>
      </c>
      <c r="I15" s="216" t="s">
        <v>947</v>
      </c>
      <c r="J15" s="220" t="s">
        <v>58</v>
      </c>
      <c r="K15" s="216" t="s">
        <v>949</v>
      </c>
      <c r="L15" s="221">
        <v>39819</v>
      </c>
      <c r="M15" s="215" t="s">
        <v>59</v>
      </c>
      <c r="N15" s="217">
        <v>5000</v>
      </c>
      <c r="O15" s="215" t="s">
        <v>114</v>
      </c>
      <c r="P15" s="222">
        <v>0.03</v>
      </c>
      <c r="Q15" s="223"/>
      <c r="R15" s="218">
        <v>40228</v>
      </c>
      <c r="S15" s="217">
        <v>5600</v>
      </c>
      <c r="T15" s="217">
        <v>5000</v>
      </c>
      <c r="U15" s="216" t="s">
        <v>97</v>
      </c>
      <c r="V15" s="45">
        <f t="shared" si="1"/>
        <v>1.1205479452054794</v>
      </c>
      <c r="W15" s="211"/>
      <c r="X15" s="213"/>
      <c r="Y15" s="211"/>
      <c r="Z15" s="217">
        <v>0</v>
      </c>
      <c r="AA15" s="217">
        <v>0</v>
      </c>
      <c r="AB15" s="216"/>
      <c r="AC15" s="215" t="s">
        <v>950</v>
      </c>
      <c r="AD15" s="215" t="s">
        <v>951</v>
      </c>
      <c r="AE15" s="215" t="s">
        <v>951</v>
      </c>
      <c r="AF15" s="215" t="s">
        <v>951</v>
      </c>
      <c r="AG15" s="216"/>
      <c r="AH15" s="143"/>
    </row>
    <row r="16" spans="5:34" ht="26.1" customHeight="1">
      <c r="E16" s="219" t="s">
        <v>95</v>
      </c>
      <c r="F16" s="216" t="s">
        <v>943</v>
      </c>
      <c r="G16" s="39" t="str">
        <f t="shared" si="0"/>
        <v>123-45-67899</v>
      </c>
      <c r="H16" s="212" t="s">
        <v>934</v>
      </c>
      <c r="I16" s="216" t="s">
        <v>947</v>
      </c>
      <c r="J16" s="220" t="s">
        <v>58</v>
      </c>
      <c r="K16" s="216" t="s">
        <v>949</v>
      </c>
      <c r="L16" s="221">
        <v>39820</v>
      </c>
      <c r="M16" s="215" t="s">
        <v>59</v>
      </c>
      <c r="N16" s="217">
        <v>2000</v>
      </c>
      <c r="O16" s="215" t="s">
        <v>114</v>
      </c>
      <c r="P16" s="222">
        <v>0.03</v>
      </c>
      <c r="Q16" s="223"/>
      <c r="R16" s="218">
        <v>40228</v>
      </c>
      <c r="S16" s="217">
        <v>2500</v>
      </c>
      <c r="T16" s="217">
        <v>2000</v>
      </c>
      <c r="U16" s="216" t="s">
        <v>97</v>
      </c>
      <c r="V16" s="45">
        <f t="shared" si="1"/>
        <v>1.1178082191780823</v>
      </c>
      <c r="W16" s="211"/>
      <c r="X16" s="213"/>
      <c r="Y16" s="211"/>
      <c r="Z16" s="217">
        <v>0</v>
      </c>
      <c r="AA16" s="217">
        <v>0</v>
      </c>
      <c r="AB16" s="216"/>
      <c r="AC16" s="215" t="s">
        <v>950</v>
      </c>
      <c r="AD16" s="215" t="s">
        <v>951</v>
      </c>
      <c r="AE16" s="215" t="s">
        <v>951</v>
      </c>
      <c r="AF16" s="215" t="s">
        <v>951</v>
      </c>
      <c r="AG16" s="216"/>
      <c r="AH16" s="143"/>
    </row>
    <row r="17" spans="5:34" ht="26.1" customHeight="1">
      <c r="E17" s="219" t="s">
        <v>95</v>
      </c>
      <c r="F17" s="216" t="s">
        <v>943</v>
      </c>
      <c r="G17" s="39" t="str">
        <f t="shared" si="0"/>
        <v>123-45-67899</v>
      </c>
      <c r="H17" s="212" t="s">
        <v>934</v>
      </c>
      <c r="I17" s="216" t="s">
        <v>947</v>
      </c>
      <c r="J17" s="220" t="s">
        <v>58</v>
      </c>
      <c r="K17" s="216" t="s">
        <v>949</v>
      </c>
      <c r="L17" s="221">
        <v>39821</v>
      </c>
      <c r="M17" s="215" t="s">
        <v>820</v>
      </c>
      <c r="N17" s="217">
        <v>2000</v>
      </c>
      <c r="O17" s="215" t="s">
        <v>114</v>
      </c>
      <c r="P17" s="222">
        <v>0</v>
      </c>
      <c r="Q17" s="223"/>
      <c r="R17" s="218">
        <v>40228</v>
      </c>
      <c r="S17" s="217">
        <v>2000</v>
      </c>
      <c r="T17" s="217">
        <v>2000</v>
      </c>
      <c r="U17" s="216" t="s">
        <v>97</v>
      </c>
      <c r="V17" s="45">
        <f t="shared" si="1"/>
        <v>1.1150684931506849</v>
      </c>
      <c r="W17" s="211"/>
      <c r="X17" s="213"/>
      <c r="Y17" s="211"/>
      <c r="Z17" s="217">
        <v>0</v>
      </c>
      <c r="AA17" s="217">
        <v>0</v>
      </c>
      <c r="AB17" s="216"/>
      <c r="AC17" s="215" t="s">
        <v>950</v>
      </c>
      <c r="AD17" s="215" t="s">
        <v>951</v>
      </c>
      <c r="AE17" s="215" t="s">
        <v>951</v>
      </c>
      <c r="AF17" s="215" t="s">
        <v>951</v>
      </c>
      <c r="AG17" s="216"/>
      <c r="AH17" s="143"/>
    </row>
    <row r="18" spans="5:34" ht="26.1" customHeight="1">
      <c r="E18" s="219" t="s">
        <v>95</v>
      </c>
      <c r="F18" s="216" t="s">
        <v>943</v>
      </c>
      <c r="G18" s="39" t="str">
        <f t="shared" si="0"/>
        <v>123-45-67899</v>
      </c>
      <c r="H18" s="212" t="s">
        <v>934</v>
      </c>
      <c r="I18" s="216" t="s">
        <v>948</v>
      </c>
      <c r="J18" s="220" t="s">
        <v>58</v>
      </c>
      <c r="K18" s="216" t="s">
        <v>949</v>
      </c>
      <c r="L18" s="221">
        <v>39822</v>
      </c>
      <c r="M18" s="215" t="s">
        <v>59</v>
      </c>
      <c r="N18" s="217">
        <v>2000</v>
      </c>
      <c r="O18" s="215" t="s">
        <v>114</v>
      </c>
      <c r="P18" s="222">
        <v>0.03</v>
      </c>
      <c r="Q18" s="223"/>
      <c r="R18" s="218">
        <v>40228</v>
      </c>
      <c r="S18" s="217">
        <v>2100</v>
      </c>
      <c r="T18" s="217">
        <v>2000</v>
      </c>
      <c r="U18" s="216" t="s">
        <v>97</v>
      </c>
      <c r="V18" s="45">
        <f t="shared" si="1"/>
        <v>1.1123287671232878</v>
      </c>
      <c r="W18" s="211"/>
      <c r="X18" s="213"/>
      <c r="Y18" s="211"/>
      <c r="Z18" s="217">
        <v>0</v>
      </c>
      <c r="AA18" s="217">
        <v>0</v>
      </c>
      <c r="AB18" s="216"/>
      <c r="AC18" s="215" t="s">
        <v>950</v>
      </c>
      <c r="AD18" s="215" t="s">
        <v>951</v>
      </c>
      <c r="AE18" s="215" t="s">
        <v>951</v>
      </c>
      <c r="AF18" s="215" t="s">
        <v>951</v>
      </c>
      <c r="AG18" s="216"/>
      <c r="AH18" s="143"/>
    </row>
    <row r="19" spans="5:34" ht="26.1" customHeight="1">
      <c r="E19" s="219" t="s">
        <v>171</v>
      </c>
      <c r="F19" s="216" t="s">
        <v>944</v>
      </c>
      <c r="G19" s="39" t="str">
        <f t="shared" si="0"/>
        <v>000-00-00000</v>
      </c>
      <c r="H19" s="212" t="s">
        <v>945</v>
      </c>
      <c r="I19" s="216" t="s">
        <v>946</v>
      </c>
      <c r="J19" s="220" t="s">
        <v>58</v>
      </c>
      <c r="K19" s="216" t="s">
        <v>96</v>
      </c>
      <c r="L19" s="221">
        <v>39823</v>
      </c>
      <c r="M19" s="215" t="s">
        <v>59</v>
      </c>
      <c r="N19" s="217">
        <v>3000</v>
      </c>
      <c r="O19" s="215" t="s">
        <v>178</v>
      </c>
      <c r="P19" s="222">
        <v>0.02</v>
      </c>
      <c r="Q19" s="223" t="s">
        <v>413</v>
      </c>
      <c r="R19" s="218">
        <v>40161</v>
      </c>
      <c r="S19" s="217">
        <v>4000</v>
      </c>
      <c r="T19" s="217">
        <v>3000</v>
      </c>
      <c r="U19" s="216" t="s">
        <v>97</v>
      </c>
      <c r="V19" s="45">
        <f t="shared" si="1"/>
        <v>0.92602739726027394</v>
      </c>
      <c r="W19" s="211"/>
      <c r="X19" s="213"/>
      <c r="Y19" s="211"/>
      <c r="Z19" s="217">
        <v>0</v>
      </c>
      <c r="AA19" s="217">
        <v>0</v>
      </c>
      <c r="AB19" s="216"/>
      <c r="AC19" s="215"/>
      <c r="AD19" s="215"/>
      <c r="AE19" s="215"/>
      <c r="AF19" s="215"/>
      <c r="AG19" s="216"/>
      <c r="AH19" s="143"/>
    </row>
    <row r="20" spans="5:34" ht="26.1" customHeight="1">
      <c r="E20" s="219" t="s">
        <v>171</v>
      </c>
      <c r="F20" s="216" t="s">
        <v>944</v>
      </c>
      <c r="G20" s="39" t="str">
        <f t="shared" si="0"/>
        <v>000-00-00000</v>
      </c>
      <c r="H20" s="212" t="s">
        <v>757</v>
      </c>
      <c r="I20" s="216" t="s">
        <v>1014</v>
      </c>
      <c r="J20" s="220" t="s">
        <v>58</v>
      </c>
      <c r="K20" s="216" t="s">
        <v>949</v>
      </c>
      <c r="L20" s="221">
        <v>39824</v>
      </c>
      <c r="M20" s="215" t="s">
        <v>59</v>
      </c>
      <c r="N20" s="217">
        <v>2000</v>
      </c>
      <c r="O20" s="215" t="s">
        <v>114</v>
      </c>
      <c r="P20" s="222">
        <v>0.03</v>
      </c>
      <c r="Q20" s="223" t="s">
        <v>414</v>
      </c>
      <c r="R20" s="218">
        <v>40228</v>
      </c>
      <c r="S20" s="217">
        <v>2000</v>
      </c>
      <c r="T20" s="217">
        <v>2000</v>
      </c>
      <c r="U20" s="216" t="s">
        <v>97</v>
      </c>
      <c r="V20" s="45">
        <f t="shared" si="1"/>
        <v>1.106849315068493</v>
      </c>
      <c r="W20" s="211"/>
      <c r="X20" s="213"/>
      <c r="Y20" s="211"/>
      <c r="Z20" s="217">
        <v>0</v>
      </c>
      <c r="AA20" s="217">
        <v>0</v>
      </c>
      <c r="AB20" s="216"/>
      <c r="AC20" s="215" t="s">
        <v>950</v>
      </c>
      <c r="AD20" s="215" t="s">
        <v>951</v>
      </c>
      <c r="AE20" s="215" t="s">
        <v>951</v>
      </c>
      <c r="AF20" s="215" t="s">
        <v>951</v>
      </c>
      <c r="AG20" s="216"/>
      <c r="AH20" s="143"/>
    </row>
  </sheetData>
  <mergeCells count="6">
    <mergeCell ref="E4:Q4"/>
    <mergeCell ref="AG4:AG5"/>
    <mergeCell ref="R4:V4"/>
    <mergeCell ref="W4:X4"/>
    <mergeCell ref="Y4:AC4"/>
    <mergeCell ref="AD4:AF4"/>
  </mergeCells>
  <phoneticPr fontId="1" type="noConversion"/>
  <dataValidations count="9">
    <dataValidation type="list" allowBlank="1" showInputMessage="1" showErrorMessage="1" sqref="Q6:Q20" xr:uid="{8FEADB6D-06C8-4653-8D81-734B3E68E6D3}">
      <formula1>동반투자자유형</formula1>
    </dataValidation>
    <dataValidation type="list" allowBlank="1" showInputMessage="1" showErrorMessage="1" sqref="U6:U20" xr:uid="{A07628B9-8DB0-4DC0-B4BD-60F2C6FE3F7D}">
      <formula1>회수유형</formula1>
    </dataValidation>
    <dataValidation type="list" allowBlank="1" showInputMessage="1" showErrorMessage="1" sqref="O6:O20" xr:uid="{BFE64B1A-B107-4F53-AE26-3C501A01331A}">
      <formula1>회수구분</formula1>
    </dataValidation>
    <dataValidation type="list" allowBlank="1" showInputMessage="1" showErrorMessage="1" sqref="Y6:Y20 W6:W20" xr:uid="{FEBBA38D-6651-4FA0-9DC4-2046AC6C1A84}">
      <formula1>여부</formula1>
    </dataValidation>
    <dataValidation type="list" allowBlank="1" showInputMessage="1" showErrorMessage="1" sqref="M6:M20" xr:uid="{8A0A1FE0-9C41-44FF-8BB5-88BA6130ED4B}">
      <formula1>투자유형</formula1>
    </dataValidation>
    <dataValidation type="list" allowBlank="1" showInputMessage="1" showErrorMessage="1" sqref="J6:J20" xr:uid="{7F13DD79-C329-4909-A4A2-2001E597ED99}">
      <formula1>투자기업_법인유형</formula1>
    </dataValidation>
    <dataValidation type="list" allowBlank="1" showInputMessage="1" showErrorMessage="1" sqref="H6:H20" xr:uid="{290426B5-E873-4D6C-B97D-09772DD2F1B3}">
      <formula1>펀드법적유형</formula1>
    </dataValidation>
    <dataValidation type="list" allowBlank="1" showInputMessage="1" showErrorMessage="1" sqref="E6:E20" xr:uid="{8A01510E-27E6-4A92-9CA6-DA1A66461C24}">
      <formula1>펀드계정구분</formula1>
    </dataValidation>
    <dataValidation allowBlank="1" showInputMessage="1" showErrorMessage="1" error="연월일을 입력" sqref="G5" xr:uid="{00000000-0002-0000-0F00-000008000000}"/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rgb="FF92D050"/>
  </sheetPr>
  <dimension ref="A1:BF15"/>
  <sheetViews>
    <sheetView topLeftCell="E4" zoomScaleNormal="100" workbookViewId="0">
      <selection activeCell="E4" sqref="E4:G4"/>
    </sheetView>
  </sheetViews>
  <sheetFormatPr defaultColWidth="9" defaultRowHeight="16.5"/>
  <cols>
    <col min="1" max="4" width="0" style="59" hidden="1" customWidth="1"/>
    <col min="5" max="5" width="8.625" style="59" customWidth="1"/>
    <col min="6" max="7" width="10.625" style="59" customWidth="1"/>
    <col min="8" max="8" width="15.625" style="59" customWidth="1"/>
    <col min="9" max="9" width="10.625" style="59" customWidth="1"/>
    <col min="10" max="12" width="8.625" style="59" customWidth="1"/>
    <col min="13" max="13" width="12.375" style="59" customWidth="1"/>
    <col min="14" max="14" width="12.625" style="59" bestFit="1" customWidth="1"/>
    <col min="15" max="15" width="14.625" style="59" customWidth="1"/>
    <col min="16" max="16" width="18.625" style="59" customWidth="1"/>
    <col min="17" max="17" width="8.625" style="59" customWidth="1"/>
    <col min="18" max="18" width="7.375" style="59" customWidth="1"/>
    <col min="19" max="19" width="7.75" style="59" customWidth="1"/>
    <col min="20" max="20" width="20.625" style="59" customWidth="1"/>
    <col min="21" max="22" width="8.625" style="59" customWidth="1"/>
    <col min="23" max="23" width="4.625" style="59" customWidth="1"/>
    <col min="24" max="24" width="8.125" style="59" customWidth="1"/>
    <col min="25" max="29" width="7.625" style="59" customWidth="1"/>
    <col min="30" max="31" width="8.125" style="59" customWidth="1"/>
    <col min="32" max="34" width="7.625" style="59" customWidth="1"/>
    <col min="35" max="16384" width="9" style="59"/>
  </cols>
  <sheetData>
    <row r="1" spans="1:58" hidden="1"/>
    <row r="2" spans="1:58" hidden="1"/>
    <row r="3" spans="1:58" ht="22.5" hidden="1" customHeight="1"/>
    <row r="4" spans="1:58" ht="22.5" customHeight="1">
      <c r="E4" s="528" t="s">
        <v>313</v>
      </c>
      <c r="F4" s="528"/>
      <c r="G4" s="528"/>
      <c r="H4" s="528" t="s">
        <v>648</v>
      </c>
      <c r="I4" s="528"/>
      <c r="J4" s="528"/>
      <c r="K4" s="528"/>
      <c r="L4" s="528"/>
      <c r="M4" s="528"/>
      <c r="N4" s="528"/>
      <c r="O4" s="528"/>
      <c r="P4" s="528"/>
      <c r="Q4" s="528" t="s">
        <v>649</v>
      </c>
      <c r="R4" s="508" t="s">
        <v>650</v>
      </c>
      <c r="S4" s="528" t="s">
        <v>314</v>
      </c>
      <c r="T4" s="528"/>
      <c r="U4" s="528" t="s">
        <v>315</v>
      </c>
      <c r="V4" s="508" t="s">
        <v>316</v>
      </c>
      <c r="W4" s="519" t="s">
        <v>317</v>
      </c>
      <c r="X4" s="511"/>
      <c r="Y4" s="511"/>
      <c r="Z4" s="511"/>
      <c r="AA4" s="511"/>
      <c r="AB4" s="511"/>
      <c r="AC4" s="511"/>
      <c r="AD4" s="511"/>
      <c r="AE4" s="512"/>
      <c r="AF4" s="535" t="s">
        <v>318</v>
      </c>
      <c r="AG4" s="535"/>
      <c r="AH4" s="535"/>
    </row>
    <row r="5" spans="1:58" ht="54">
      <c r="E5" s="54" t="s">
        <v>319</v>
      </c>
      <c r="F5" s="12" t="s">
        <v>320</v>
      </c>
      <c r="G5" s="11" t="s">
        <v>321</v>
      </c>
      <c r="H5" s="54" t="s">
        <v>651</v>
      </c>
      <c r="I5" s="54" t="s">
        <v>652</v>
      </c>
      <c r="J5" s="54" t="s">
        <v>653</v>
      </c>
      <c r="K5" s="54" t="s">
        <v>654</v>
      </c>
      <c r="L5" s="54" t="s">
        <v>655</v>
      </c>
      <c r="M5" s="54" t="s">
        <v>656</v>
      </c>
      <c r="N5" s="54" t="s">
        <v>657</v>
      </c>
      <c r="O5" s="54" t="s">
        <v>658</v>
      </c>
      <c r="P5" s="54" t="s">
        <v>659</v>
      </c>
      <c r="Q5" s="528"/>
      <c r="R5" s="509"/>
      <c r="S5" s="54" t="s">
        <v>322</v>
      </c>
      <c r="T5" s="54" t="s">
        <v>323</v>
      </c>
      <c r="U5" s="528"/>
      <c r="V5" s="509"/>
      <c r="W5" s="54" t="s">
        <v>324</v>
      </c>
      <c r="X5" s="54" t="s">
        <v>325</v>
      </c>
      <c r="Y5" s="54" t="s">
        <v>326</v>
      </c>
      <c r="Z5" s="54" t="s">
        <v>327</v>
      </c>
      <c r="AA5" s="54" t="s">
        <v>328</v>
      </c>
      <c r="AB5" s="54" t="s">
        <v>329</v>
      </c>
      <c r="AC5" s="54" t="s">
        <v>330</v>
      </c>
      <c r="AD5" s="54" t="s">
        <v>331</v>
      </c>
      <c r="AE5" s="54" t="s">
        <v>681</v>
      </c>
      <c r="AF5" s="54" t="s">
        <v>332</v>
      </c>
      <c r="AG5" s="54" t="s">
        <v>333</v>
      </c>
      <c r="AH5" s="54" t="s">
        <v>334</v>
      </c>
    </row>
    <row r="6" spans="1:58" hidden="1">
      <c r="E6" s="28"/>
      <c r="F6" s="41"/>
      <c r="G6" s="28"/>
      <c r="H6" s="33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33"/>
      <c r="U6" s="99"/>
      <c r="V6" s="99"/>
      <c r="W6" s="100"/>
      <c r="X6" s="100"/>
      <c r="Y6" s="101"/>
      <c r="Z6" s="101"/>
      <c r="AA6" s="101"/>
      <c r="AB6" s="101"/>
      <c r="AC6" s="102"/>
      <c r="AD6" s="102"/>
      <c r="AE6" s="102"/>
      <c r="AF6" s="103"/>
      <c r="AG6" s="104"/>
      <c r="AH6" s="104"/>
    </row>
    <row r="7" spans="1:58" hidden="1">
      <c r="E7" s="28"/>
      <c r="F7" s="41"/>
      <c r="G7" s="28"/>
      <c r="H7" s="33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33"/>
      <c r="U7" s="99"/>
      <c r="V7" s="99"/>
      <c r="W7" s="100"/>
      <c r="X7" s="100"/>
      <c r="Y7" s="101"/>
      <c r="Z7" s="101"/>
      <c r="AA7" s="101"/>
      <c r="AB7" s="101"/>
      <c r="AC7" s="102"/>
      <c r="AD7" s="102"/>
      <c r="AE7" s="102"/>
      <c r="AF7" s="103"/>
      <c r="AG7" s="104"/>
      <c r="AH7" s="104"/>
    </row>
    <row r="8" spans="1:58" hidden="1">
      <c r="E8" s="28"/>
      <c r="F8" s="41"/>
      <c r="G8" s="28"/>
      <c r="H8" s="33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33"/>
      <c r="U8" s="99"/>
      <c r="V8" s="99"/>
      <c r="W8" s="100"/>
      <c r="X8" s="100"/>
      <c r="Y8" s="101"/>
      <c r="Z8" s="101"/>
      <c r="AA8" s="101"/>
      <c r="AB8" s="101"/>
      <c r="AC8" s="102"/>
      <c r="AD8" s="102"/>
      <c r="AE8" s="102"/>
      <c r="AF8" s="103"/>
      <c r="AG8" s="104"/>
      <c r="AH8" s="104"/>
    </row>
    <row r="9" spans="1:58" hidden="1">
      <c r="E9" s="28"/>
      <c r="F9" s="41"/>
      <c r="G9" s="28"/>
      <c r="H9" s="33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33"/>
      <c r="U9" s="99"/>
      <c r="V9" s="99"/>
      <c r="W9" s="100"/>
      <c r="X9" s="100"/>
      <c r="Y9" s="101"/>
      <c r="Z9" s="101"/>
      <c r="AA9" s="101"/>
      <c r="AB9" s="101"/>
      <c r="AC9" s="102"/>
      <c r="AD9" s="102"/>
      <c r="AE9" s="102"/>
      <c r="AF9" s="103"/>
      <c r="AG9" s="104"/>
      <c r="AH9" s="104"/>
    </row>
    <row r="10" spans="1:58" hidden="1">
      <c r="E10" s="28"/>
      <c r="F10" s="41"/>
      <c r="G10" s="28"/>
      <c r="H10" s="33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33"/>
      <c r="U10" s="99"/>
      <c r="V10" s="99"/>
      <c r="W10" s="100"/>
      <c r="X10" s="100"/>
      <c r="Y10" s="101"/>
      <c r="Z10" s="101"/>
      <c r="AA10" s="101"/>
      <c r="AB10" s="101"/>
      <c r="AC10" s="102"/>
      <c r="AD10" s="102"/>
      <c r="AE10" s="102"/>
      <c r="AF10" s="103"/>
      <c r="AG10" s="104"/>
      <c r="AH10" s="104"/>
    </row>
    <row r="11" spans="1:58" ht="27" customHeight="1">
      <c r="E11" s="2" t="s">
        <v>950</v>
      </c>
      <c r="F11" s="2">
        <v>700101</v>
      </c>
      <c r="G11" s="2" t="s">
        <v>952</v>
      </c>
      <c r="H11" s="245" t="s">
        <v>906</v>
      </c>
      <c r="I11" s="2"/>
      <c r="J11" s="2" t="s">
        <v>953</v>
      </c>
      <c r="K11" s="2">
        <v>50</v>
      </c>
      <c r="L11" s="2" t="s">
        <v>113</v>
      </c>
      <c r="M11" s="2" t="s">
        <v>953</v>
      </c>
      <c r="N11" s="2" t="s">
        <v>960</v>
      </c>
      <c r="O11" s="2" t="s">
        <v>961</v>
      </c>
      <c r="P11" s="2"/>
      <c r="Q11" s="2" t="s">
        <v>109</v>
      </c>
      <c r="R11" s="2" t="s">
        <v>113</v>
      </c>
      <c r="S11" s="2" t="s">
        <v>100</v>
      </c>
      <c r="T11" s="245"/>
      <c r="U11" s="246" cm="1">
        <f t="array" aca="1" ref="U11" ca="1">IF(ISBLANK($E11), "", SUMPRODUCT((OFFSET(대표이사_참여인력_경력,0,0,ROWS(대표이사_참여인력_경력),1)=$E11)*1, OFFSET(대표이사_참여인력_경력,0,13,ROWS(대표이사_참여인력_경력),1), (OFFSET(대표이사_참여인력_경력,0,14,ROWS(대표이사_참여인력_경력),1)="YES")*1) )</f>
        <v>23.75342465753425</v>
      </c>
      <c r="V11" s="246" cm="1">
        <f t="array" aca="1" ref="V11" ca="1">IF(ISBLANK($E11), "", SUMPRODUCT((OFFSET(대표이사_참여인력_경력,0,0,ROWS(대표이사_참여인력_경력),1)=$E11)*1, OFFSET(대표이사_참여인력_경력,0,13,ROWS(대표이사_참여인력_경력),1), (OFFSET(대표이사_참여인력_경력,0,14,ROWS(대표이사_참여인력_경력),1)="NO")*1, (OFFSET(대표이사_참여인력_경력,0,16,ROWS(대표이사_참여인력_경력),1)="YES")*1) )</f>
        <v>0</v>
      </c>
      <c r="W11" s="247" cm="1">
        <f t="array" aca="1" ref="W11" ca="1">IF(ISBLANK($E11), "", SUMPRODUCT((OFFSET(대표이사_참여인력_투자현황,0,0,ROWS(대표이사_참여인력_투자현황),1)=$E11)*1, ISTEXT(OFFSET(대표이사_참여인력_투자현황,0,8,ROWS(대표이사_참여인력_투자현황),1))*1))</f>
        <v>3</v>
      </c>
      <c r="X11" s="247" cm="1">
        <f t="array" aca="1" ref="X11" ca="1">IF(ISBLANK($E11), "", SUMPRODUCT((OFFSET(대표이사_참여인력_투자현황,0,0,ROWS(대표이사_참여인력_투자현황),1)=$E11)*1, (OFFSET(대표이사_참여인력_투자현황,0,17,ROWS(대표이사_참여인력_투자현황),1)="회수료")*1))</f>
        <v>1</v>
      </c>
      <c r="Y11" s="248" cm="1">
        <f t="array" aca="1" ref="Y11" ca="1">IF(ISBLANK($E11), "", SUMPRODUCT((OFFSET(대표이사_참여인력_투자현황,0,0,ROWS(대표이사_참여인력_투자현황),1)=$E11)*1, OFFSET(대표이사_참여인력_투자현황,0,15,ROWS(대표이사_참여인력_투자현황),1)))</f>
        <v>1900</v>
      </c>
      <c r="Z11" s="248">
        <f t="shared" ref="Z11:Z15" ca="1" si="0">IF(ISBLANK($E11), "", SUMPRODUCT((OFFSET(대표이사_참여인력_투자현황,0,0,ROWS(대표이사_참여인력_투자현황),1)=$E11)*1, OFFSET(대표이사_참여인력_투자현황,0,21,ROWS(대표이사_참여인력_투자현황),1)))</f>
        <v>1546</v>
      </c>
      <c r="AA11" s="248">
        <f t="shared" ref="AA11:AA15" ca="1" si="1">IF(ISBLANK($E11), "", SUMPRODUCT((OFFSET(대표이사_참여인력_투자현황,0,0,ROWS(대표이사_참여인력_투자현황),1)=$E11)*1, OFFSET(대표이사_참여인력_투자현황,0,28,ROWS(대표이사_참여인력_투자현황),1)))</f>
        <v>650</v>
      </c>
      <c r="AB11" s="248">
        <f t="shared" ref="AB11:AB15" ca="1" si="2">IF(ISBLANK($E11), "", SUMPRODUCT((OFFSET(대표이사_참여인력_투자현황,0,0,ROWS(대표이사_참여인력_투자현황),1)=$E11)*1, OFFSET(대표이사_참여인력_투자현황,0,29,ROWS(대표이사_참여인력_투자현황),1)))</f>
        <v>850</v>
      </c>
      <c r="AC11" s="249">
        <f t="shared" ref="AC11:AC15" ca="1" si="3">IFERROR(IF(ISBLANK($E11), "", SUMPRODUCT((OFFSET(대표이사_참여인력_투자현황,0,0,ROWS(대표이사_참여인력_투자현황),1)=$E11)*1, OFFSET(대표이사_참여인력_투자현황,0,15,ROWS(대표이사_참여인력_투자현황),1), OFFSET(대표이사_참여인력_투자현황,0,18,ROWS(대표이사_참여인력_투자현황),1))/Y11),0)</f>
        <v>0.12010526315789473</v>
      </c>
      <c r="AD11" s="249">
        <f t="shared" ref="AD11:AD15" ca="1" si="4">IFERROR(IF(ISBLANK($E11), "",IF(SUMPRODUCT( (OFFSET(대표이사_참여인력_투자현황,0,0,ROWS(대표이사_참여인력_투자현황),1)=$E11)*1, OFFSET(대표이사_참여인력_투자현황,0,15,ROWS(대표이사_참여인력_투자현황),1), (OFFSET(대표이사_참여인력_투자현황,0,17,ROWS(대표이사_참여인력_투자현황),1)="회수료")*1 ) = 0,    0,    SUMPRODUCT( (OFFSET(대표이사_참여인력_투자현황,0,0,ROWS(대표이사_참여인력_투자현황),1)=$E11)*1, OFFSET(대표이사_참여인력_투자현황,0,15,ROWS(대표이사_참여인력_투자현황),1), (OFFSET(대표이사_참여인력_투자현황,0,17,ROWS(대표이사_참여인력_투자현황),1)="회수료")*1, OFFSET(대표이사_참여인력_투자현황,0,18,ROWS(대표이사_참여인력_투자현황),1) ) / SUMPRODUCT( (OFFSET(대표이사_참여인력_투자현황,0,0,ROWS(대표이사_참여인력_투자현황),1)=$E11)*1, OFFSET(대표이사_참여인력_투자현황,0,15,ROWS(대표이사_참여인력_투자현황),1), (OFFSET(대표이사_참여인력_투자현황,0,17,ROWS(대표이사_참여인력_투자현황),1)="회수료")*1 )     )),0)</f>
        <v>0.14599999999999999</v>
      </c>
      <c r="AE11" s="249">
        <f t="shared" ref="AE11:AE15" ca="1" si="5">IFERROR(IF(ISBLANK($E11), "",IF(SUMPRODUCT( (OFFSET(대표이사_참여인력_투자현황,0,0,ROWS(대표이사_참여인력_투자현황),1)=$E11)*1, OFFSET(대표이사_참여인력_투자현황,0,15,ROWS(대표이사_참여인력_투자현황),1), (OFFSET(대표이사_참여인력_투자현황,0,17,ROWS(대표이사_참여인력_투자현황),1)="회수료")*1 ) = 0,    0,    SUMPRODUCT( (OFFSET(대표이사_참여인력_투자현황,0,0,ROWS(대표이사_참여인력_투자현황),1)=$E11)*1, OFFSET(대표이사_참여인력_투자현황,0,15,ROWS(대표이사_참여인력_투자현황),1), (OFFSET(대표이사_참여인력_투자현황,0,17,ROWS(대표이사_참여인력_투자현황),1)="회수료")*1, OFFSET(대표이사_참여인력_투자현황,0,19,ROWS(대표이사_참여인력_투자현황),1) ) / SUMPRODUCT( (OFFSET(대표이사_참여인력_투자현황,0,0,ROWS(대표이사_참여인력_투자현황),1)=$E11)*1, OFFSET(대표이사_참여인력_투자현황,0,15,ROWS(대표이사_참여인력_투자현황),1), (OFFSET(대표이사_참여인력_투자현황,0,17,ROWS(대표이사_참여인력_투자현황),1)="회수료")*1 )     )),0)</f>
        <v>1.1459999999999999</v>
      </c>
      <c r="AF11" s="250">
        <f t="shared" ref="AF11:AF15" ca="1" si="6">IF(ISBLANK($E11), "", SUMPRODUCT( (OFFSET(제안사_투자현황,0,24,ROWS(제안사_투자현황),1)=$E11)*1, (OFFSET(제안사_투자현황,0,10,ROWS(제안사_투자현황),1)&lt;&gt;"회수료")*1 ) )</f>
        <v>2</v>
      </c>
      <c r="AG11" s="251">
        <f t="shared" ref="AG11:AG15" ca="1" si="7">IF(ISBLANK($E11), "",  SUMPRODUCT( (OFFSET(제안사_투자현황,0,24,ROWS(제안사_투자현황),1)=$E11)*1, (OFFSET(제안사_투자현황,0,10,ROWS(제안사_투자현황),1)&lt;&gt;"회수료")*1, OFFSET(제안사_투자현황,0,21,ROWS(제안사_투자현황),1) ) )</f>
        <v>3000</v>
      </c>
      <c r="AH11" s="251">
        <f t="shared" ref="AH11:AH15" ca="1" si="8">IF(ISBLANK($E11), "",  SUMPRODUCT( (OFFSET(제안사_투자현황,0,24,ROWS(제안사_투자현황),1)=$E11)*1, (OFFSET(제안사_투자현황,0,10,ROWS(제안사_투자현황),1)&lt;&gt;"회수료")*1, OFFSET(제안사_투자현황,0,22,ROWS(제안사_투자현황),1) ) )</f>
        <v>2000</v>
      </c>
    </row>
    <row r="12" spans="1:58" s="173" customFormat="1" ht="27" customHeight="1">
      <c r="A12" s="148"/>
      <c r="B12" s="148"/>
      <c r="C12" s="148"/>
      <c r="D12" s="148"/>
      <c r="E12" s="2" t="s">
        <v>954</v>
      </c>
      <c r="F12" s="2">
        <v>710101</v>
      </c>
      <c r="G12" s="2" t="s">
        <v>952</v>
      </c>
      <c r="H12" s="245" t="s">
        <v>906</v>
      </c>
      <c r="I12" s="2" t="s">
        <v>955</v>
      </c>
      <c r="J12" s="2" t="s">
        <v>956</v>
      </c>
      <c r="K12" s="2"/>
      <c r="L12" s="160"/>
      <c r="M12" s="2"/>
      <c r="N12" s="2" t="s">
        <v>962</v>
      </c>
      <c r="O12" s="2" t="s">
        <v>963</v>
      </c>
      <c r="P12" s="2"/>
      <c r="Q12" s="160" t="s">
        <v>110</v>
      </c>
      <c r="R12" s="2" t="s">
        <v>113</v>
      </c>
      <c r="S12" s="2" t="s">
        <v>100</v>
      </c>
      <c r="T12" s="252"/>
      <c r="U12" s="246" cm="1">
        <f t="array" aca="1" ref="U12" ca="1">IF(ISBLANK($E12), "", SUMPRODUCT((OFFSET(대표이사_참여인력_경력,0,0,ROWS(대표이사_참여인력_경력),1)=$E12)*1, OFFSET(대표이사_참여인력_경력,0,13,ROWS(대표이사_참여인력_경력),1), (OFFSET(대표이사_참여인력_경력,0,14,ROWS(대표이사_참여인력_경력),1)="YES")*1) )</f>
        <v>14.008219178082191</v>
      </c>
      <c r="V12" s="246" cm="1">
        <f t="array" aca="1" ref="V12" ca="1">IF(ISBLANK($E12), "", SUMPRODUCT((OFFSET(대표이사_참여인력_경력,0,0,ROWS(대표이사_참여인력_경력),1)=$E12)*1, OFFSET(대표이사_참여인력_경력,0,13,ROWS(대표이사_참여인력_경력),1), (OFFSET(대표이사_참여인력_경력,0,14,ROWS(대표이사_참여인력_경력),1)="NO")*1, (OFFSET(대표이사_참여인력_경력,0,16,ROWS(대표이사_참여인력_경력),1)="YES")*1) )</f>
        <v>0</v>
      </c>
      <c r="W12" s="247" cm="1">
        <f t="array" aca="1" ref="W12" ca="1">IF(ISBLANK($E12), "", SUMPRODUCT((OFFSET(대표이사_참여인력_투자현황,0,0,ROWS(대표이사_참여인력_투자현황),1)=$E12)*1, ISTEXT(OFFSET(대표이사_참여인력_투자현황,0,8,ROWS(대표이사_참여인력_투자현황),1))*1))</f>
        <v>1</v>
      </c>
      <c r="X12" s="247" cm="1">
        <f t="array" aca="1" ref="X12" ca="1">IF(ISBLANK($E12), "", SUMPRODUCT((OFFSET(대표이사_참여인력_투자현황,0,0,ROWS(대표이사_참여인력_투자현황),1)=$E12)*1, (OFFSET(대표이사_참여인력_투자현황,0,17,ROWS(대표이사_참여인력_투자현황),1)="회수료")*1))</f>
        <v>1</v>
      </c>
      <c r="Y12" s="248" cm="1">
        <f t="array" aca="1" ref="Y12" ca="1">IF(ISBLANK($E12), "", SUMPRODUCT((OFFSET(대표이사_참여인력_투자현황,0,0,ROWS(대표이사_참여인력_투자현황),1)=$E12)*1, OFFSET(대표이사_참여인력_투자현황,0,15,ROWS(대표이사_참여인력_투자현황),1)))</f>
        <v>50000</v>
      </c>
      <c r="Z12" s="248">
        <f t="shared" ca="1" si="0"/>
        <v>0</v>
      </c>
      <c r="AA12" s="248">
        <f t="shared" ca="1" si="1"/>
        <v>0</v>
      </c>
      <c r="AB12" s="248">
        <f t="shared" ca="1" si="2"/>
        <v>0</v>
      </c>
      <c r="AC12" s="249">
        <f t="shared" ca="1" si="3"/>
        <v>-1</v>
      </c>
      <c r="AD12" s="249">
        <f t="shared" ca="1" si="4"/>
        <v>-1</v>
      </c>
      <c r="AE12" s="249">
        <f t="shared" ca="1" si="5"/>
        <v>0</v>
      </c>
      <c r="AF12" s="250">
        <f t="shared" ca="1" si="6"/>
        <v>0</v>
      </c>
      <c r="AG12" s="251">
        <f t="shared" ca="1" si="7"/>
        <v>0</v>
      </c>
      <c r="AH12" s="251">
        <f t="shared" ca="1" si="8"/>
        <v>0</v>
      </c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</row>
    <row r="13" spans="1:58" s="173" customFormat="1" ht="27" customHeight="1">
      <c r="A13" s="148"/>
      <c r="B13" s="148"/>
      <c r="C13" s="148"/>
      <c r="D13" s="148"/>
      <c r="E13" s="2" t="s">
        <v>957</v>
      </c>
      <c r="F13" s="2">
        <v>720101</v>
      </c>
      <c r="G13" s="2" t="s">
        <v>952</v>
      </c>
      <c r="H13" s="245" t="s">
        <v>906</v>
      </c>
      <c r="I13" s="2" t="s">
        <v>955</v>
      </c>
      <c r="J13" s="2" t="s">
        <v>956</v>
      </c>
      <c r="K13" s="2"/>
      <c r="L13" s="160"/>
      <c r="M13" s="2"/>
      <c r="N13" s="2" t="s">
        <v>962</v>
      </c>
      <c r="O13" s="2" t="s">
        <v>963</v>
      </c>
      <c r="P13" s="2"/>
      <c r="Q13" s="160" t="s">
        <v>110</v>
      </c>
      <c r="R13" s="2" t="s">
        <v>113</v>
      </c>
      <c r="S13" s="2" t="s">
        <v>100</v>
      </c>
      <c r="T13" s="252"/>
      <c r="U13" s="246" cm="1">
        <f t="array" aca="1" ref="U13" ca="1">IF(ISBLANK($E13), "", SUMPRODUCT((OFFSET(대표이사_참여인력_경력,0,0,ROWS(대표이사_참여인력_경력),1)=$E13)*1, OFFSET(대표이사_참여인력_경력,0,13,ROWS(대표이사_참여인력_경력),1), (OFFSET(대표이사_참여인력_경력,0,14,ROWS(대표이사_참여인력_경력),1)="YES")*1) )</f>
        <v>0</v>
      </c>
      <c r="V13" s="246" cm="1">
        <f t="array" aca="1" ref="V13" ca="1">IF(ISBLANK($E13), "", SUMPRODUCT((OFFSET(대표이사_참여인력_경력,0,0,ROWS(대표이사_참여인력_경력),1)=$E13)*1, OFFSET(대표이사_참여인력_경력,0,13,ROWS(대표이사_참여인력_경력),1), (OFFSET(대표이사_참여인력_경력,0,14,ROWS(대표이사_참여인력_경력),1)="NO")*1, (OFFSET(대표이사_참여인력_경력,0,16,ROWS(대표이사_참여인력_경력),1)="YES")*1) )</f>
        <v>0</v>
      </c>
      <c r="W13" s="247" cm="1">
        <f t="array" aca="1" ref="W13" ca="1">IF(ISBLANK($E13), "", SUMPRODUCT((OFFSET(대표이사_참여인력_투자현황,0,0,ROWS(대표이사_참여인력_투자현황),1)=$E13)*1, ISTEXT(OFFSET(대표이사_참여인력_투자현황,0,8,ROWS(대표이사_참여인력_투자현황),1))*1))</f>
        <v>2</v>
      </c>
      <c r="X13" s="247" cm="1">
        <f t="array" aca="1" ref="X13" ca="1">IF(ISBLANK($E13), "", SUMPRODUCT((OFFSET(대표이사_참여인력_투자현황,0,0,ROWS(대표이사_참여인력_투자현황),1)=$E13)*1, (OFFSET(대표이사_참여인력_투자현황,0,17,ROWS(대표이사_참여인력_투자현황),1)="회수료")*1))</f>
        <v>0</v>
      </c>
      <c r="Y13" s="248" cm="1">
        <f t="array" aca="1" ref="Y13" ca="1">IF(ISBLANK($E13), "", SUMPRODUCT((OFFSET(대표이사_참여인력_투자현황,0,0,ROWS(대표이사_참여인력_투자현황),1)=$E13)*1, OFFSET(대표이사_참여인력_투자현황,0,15,ROWS(대표이사_참여인력_투자현황),1)))</f>
        <v>250</v>
      </c>
      <c r="Z13" s="248">
        <f t="shared" ca="1" si="0"/>
        <v>290</v>
      </c>
      <c r="AA13" s="248">
        <f t="shared" ca="1" si="1"/>
        <v>0</v>
      </c>
      <c r="AB13" s="248">
        <f t="shared" ca="1" si="2"/>
        <v>0</v>
      </c>
      <c r="AC13" s="249">
        <f t="shared" ca="1" si="3"/>
        <v>0</v>
      </c>
      <c r="AD13" s="249">
        <f t="shared" ca="1" si="4"/>
        <v>0</v>
      </c>
      <c r="AE13" s="249">
        <f t="shared" ca="1" si="5"/>
        <v>0</v>
      </c>
      <c r="AF13" s="250">
        <f t="shared" ca="1" si="6"/>
        <v>0</v>
      </c>
      <c r="AG13" s="251">
        <f t="shared" ca="1" si="7"/>
        <v>0</v>
      </c>
      <c r="AH13" s="251">
        <f t="shared" ca="1" si="8"/>
        <v>0</v>
      </c>
      <c r="AI13" s="145"/>
      <c r="AJ13" s="145"/>
      <c r="AK13" s="145"/>
      <c r="AL13" s="145"/>
      <c r="AM13" s="145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45"/>
      <c r="BA13" s="145"/>
      <c r="BB13" s="145"/>
      <c r="BC13" s="145"/>
      <c r="BD13" s="145"/>
      <c r="BE13" s="145"/>
      <c r="BF13" s="145"/>
    </row>
    <row r="14" spans="1:58" ht="27" customHeight="1">
      <c r="E14" s="2" t="s">
        <v>958</v>
      </c>
      <c r="F14" s="2">
        <v>730101</v>
      </c>
      <c r="G14" s="2" t="s">
        <v>952</v>
      </c>
      <c r="H14" s="245" t="s">
        <v>906</v>
      </c>
      <c r="I14" s="2" t="s">
        <v>955</v>
      </c>
      <c r="J14" s="2" t="s">
        <v>956</v>
      </c>
      <c r="K14" s="2"/>
      <c r="L14" s="2"/>
      <c r="M14" s="2"/>
      <c r="N14" s="2" t="s">
        <v>962</v>
      </c>
      <c r="O14" s="2" t="s">
        <v>963</v>
      </c>
      <c r="P14" s="2"/>
      <c r="Q14" s="160" t="s">
        <v>110</v>
      </c>
      <c r="R14" s="2" t="s">
        <v>100</v>
      </c>
      <c r="S14" s="2" t="s">
        <v>100</v>
      </c>
      <c r="T14" s="245"/>
      <c r="U14" s="246" cm="1">
        <f t="array" aca="1" ref="U14" ca="1">IF(ISBLANK($E14), "", SUMPRODUCT((OFFSET(대표이사_참여인력_경력,0,0,ROWS(대표이사_참여인력_경력),1)=$E14)*1, OFFSET(대표이사_참여인력_경력,0,13,ROWS(대표이사_참여인력_경력),1), (OFFSET(대표이사_참여인력_경력,0,14,ROWS(대표이사_참여인력_경력),1)="YES")*1) )</f>
        <v>0</v>
      </c>
      <c r="V14" s="246" cm="1">
        <f t="array" aca="1" ref="V14" ca="1">IF(ISBLANK($E14), "", SUMPRODUCT((OFFSET(대표이사_참여인력_경력,0,0,ROWS(대표이사_참여인력_경력),1)=$E14)*1, OFFSET(대표이사_참여인력_경력,0,13,ROWS(대표이사_참여인력_경력),1), (OFFSET(대표이사_참여인력_경력,0,14,ROWS(대표이사_참여인력_경력),1)="NO")*1, (OFFSET(대표이사_참여인력_경력,0,16,ROWS(대표이사_참여인력_경력),1)="YES")*1) )</f>
        <v>0</v>
      </c>
      <c r="W14" s="247" cm="1">
        <f t="array" aca="1" ref="W14" ca="1">IF(ISBLANK($E14), "", SUMPRODUCT((OFFSET(대표이사_참여인력_투자현황,0,0,ROWS(대표이사_참여인력_투자현황),1)=$E14)*1, ISTEXT(OFFSET(대표이사_참여인력_투자현황,0,8,ROWS(대표이사_참여인력_투자현황),1))*1))</f>
        <v>1</v>
      </c>
      <c r="X14" s="247">
        <f t="shared" ref="X14:X15" ca="1" si="9">IF(ISBLANK($E14), "", SUMPRODUCT((OFFSET(대표이사_참여인력_투자현황,0,0,ROWS(대표이사_참여인력_투자현황),1)=$E14)*1, (OFFSET(대표이사_참여인력_투자현황,0,17,ROWS(대표이사_참여인력_투자현황),1)="회수료")*1))</f>
        <v>1</v>
      </c>
      <c r="Y14" s="248" cm="1">
        <f t="array" aca="1" ref="Y14" ca="1">IF(ISBLANK($E14), "", SUMPRODUCT((OFFSET(대표이사_참여인력_투자현황,0,0,ROWS(대표이사_참여인력_투자현황),1)=$E14)*1, OFFSET(대표이사_참여인력_투자현황,0,15,ROWS(대표이사_참여인력_투자현황),1)))</f>
        <v>390</v>
      </c>
      <c r="Z14" s="248">
        <f t="shared" ca="1" si="0"/>
        <v>200</v>
      </c>
      <c r="AA14" s="248">
        <f t="shared" ca="1" si="1"/>
        <v>0</v>
      </c>
      <c r="AB14" s="248">
        <f t="shared" ca="1" si="2"/>
        <v>0</v>
      </c>
      <c r="AC14" s="249">
        <f t="shared" ca="1" si="3"/>
        <v>0</v>
      </c>
      <c r="AD14" s="249">
        <f t="shared" ca="1" si="4"/>
        <v>0</v>
      </c>
      <c r="AE14" s="249">
        <f t="shared" ca="1" si="5"/>
        <v>0.51282051282051277</v>
      </c>
      <c r="AF14" s="250">
        <f t="shared" ca="1" si="6"/>
        <v>0</v>
      </c>
      <c r="AG14" s="251">
        <f t="shared" ca="1" si="7"/>
        <v>0</v>
      </c>
      <c r="AH14" s="251">
        <f t="shared" ca="1" si="8"/>
        <v>0</v>
      </c>
    </row>
    <row r="15" spans="1:58" ht="27" customHeight="1">
      <c r="E15" s="2" t="s">
        <v>959</v>
      </c>
      <c r="F15" s="2">
        <v>700101</v>
      </c>
      <c r="G15" s="2" t="s">
        <v>952</v>
      </c>
      <c r="H15" s="245" t="s">
        <v>906</v>
      </c>
      <c r="I15" s="2" t="s">
        <v>955</v>
      </c>
      <c r="J15" s="2" t="s">
        <v>956</v>
      </c>
      <c r="K15" s="2"/>
      <c r="L15" s="2"/>
      <c r="M15" s="2"/>
      <c r="N15" s="2" t="s">
        <v>962</v>
      </c>
      <c r="O15" s="2" t="s">
        <v>963</v>
      </c>
      <c r="P15" s="2"/>
      <c r="Q15" s="2" t="s">
        <v>170</v>
      </c>
      <c r="R15" s="2" t="s">
        <v>100</v>
      </c>
      <c r="S15" s="2" t="s">
        <v>100</v>
      </c>
      <c r="T15" s="245"/>
      <c r="U15" s="246" cm="1">
        <f t="array" aca="1" ref="U15" ca="1">IF(ISBLANK($E15), "", SUMPRODUCT((OFFSET(대표이사_참여인력_경력,0,0,ROWS(대표이사_참여인력_경력),1)=$E15)*1, OFFSET(대표이사_참여인력_경력,0,13,ROWS(대표이사_참여인력_경력),1), (OFFSET(대표이사_참여인력_경력,0,14,ROWS(대표이사_참여인력_경력),1)="YES")*1) )</f>
        <v>0</v>
      </c>
      <c r="V15" s="246" cm="1">
        <f t="array" aca="1" ref="V15" ca="1">IF(ISBLANK($E15), "", SUMPRODUCT((OFFSET(대표이사_참여인력_경력,0,0,ROWS(대표이사_참여인력_경력),1)=$E15)*1, OFFSET(대표이사_참여인력_경력,0,13,ROWS(대표이사_참여인력_경력),1), (OFFSET(대표이사_참여인력_경력,0,14,ROWS(대표이사_참여인력_경력),1)="NO")*1, (OFFSET(대표이사_참여인력_경력,0,16,ROWS(대표이사_참여인력_경력),1)="YES")*1) )</f>
        <v>0</v>
      </c>
      <c r="W15" s="247" cm="1">
        <f t="array" aca="1" ref="W15" ca="1">IF(ISBLANK($E15), "", SUMPRODUCT((OFFSET(대표이사_참여인력_투자현황,0,0,ROWS(대표이사_참여인력_투자현황),1)=$E15)*1, ISTEXT(OFFSET(대표이사_참여인력_투자현황,0,8,ROWS(대표이사_참여인력_투자현황),1))*1))</f>
        <v>0</v>
      </c>
      <c r="X15" s="247">
        <f t="shared" ca="1" si="9"/>
        <v>0</v>
      </c>
      <c r="Y15" s="248" cm="1">
        <f t="array" aca="1" ref="Y15" ca="1">IF(ISBLANK($E15), "", SUMPRODUCT((OFFSET(대표이사_참여인력_투자현황,0,0,ROWS(대표이사_참여인력_투자현황),1)=$E15)*1, OFFSET(대표이사_참여인력_투자현황,0,15,ROWS(대표이사_참여인력_투자현황),1)))</f>
        <v>0</v>
      </c>
      <c r="Z15" s="248">
        <f t="shared" ca="1" si="0"/>
        <v>0</v>
      </c>
      <c r="AA15" s="248">
        <f t="shared" ca="1" si="1"/>
        <v>0</v>
      </c>
      <c r="AB15" s="248">
        <f t="shared" ca="1" si="2"/>
        <v>0</v>
      </c>
      <c r="AC15" s="249">
        <f t="shared" ca="1" si="3"/>
        <v>0</v>
      </c>
      <c r="AD15" s="249">
        <f t="shared" ca="1" si="4"/>
        <v>0</v>
      </c>
      <c r="AE15" s="249">
        <f t="shared" ca="1" si="5"/>
        <v>0</v>
      </c>
      <c r="AF15" s="250">
        <f t="shared" ca="1" si="6"/>
        <v>0</v>
      </c>
      <c r="AG15" s="251">
        <f t="shared" ca="1" si="7"/>
        <v>0</v>
      </c>
      <c r="AH15" s="251">
        <f t="shared" ca="1" si="8"/>
        <v>0</v>
      </c>
    </row>
  </sheetData>
  <mergeCells count="9">
    <mergeCell ref="U4:U5"/>
    <mergeCell ref="AF4:AH4"/>
    <mergeCell ref="E4:G4"/>
    <mergeCell ref="H4:P4"/>
    <mergeCell ref="Q4:Q5"/>
    <mergeCell ref="S4:T4"/>
    <mergeCell ref="V4:V5"/>
    <mergeCell ref="R4:R5"/>
    <mergeCell ref="W4:AE4"/>
  </mergeCells>
  <phoneticPr fontId="1" type="noConversion"/>
  <dataValidations count="4">
    <dataValidation type="list" allowBlank="1" showInputMessage="1" showErrorMessage="1" sqref="L6:L15 R6:R15" xr:uid="{00000000-0002-0000-1000-000000000000}">
      <formula1>여부</formula1>
    </dataValidation>
    <dataValidation type="list" allowBlank="1" showInputMessage="1" showErrorMessage="1" error="목록에서 선택" sqref="S6:S15" xr:uid="{00000000-0002-0000-1000-000001000000}">
      <formula1>여부</formula1>
    </dataValidation>
    <dataValidation type="list" allowBlank="1" showInputMessage="1" showErrorMessage="1" sqref="Q6:Q15" xr:uid="{00000000-0002-0000-1000-000002000000}">
      <formula1>참여인력구분</formula1>
    </dataValidation>
    <dataValidation type="decimal" allowBlank="1" showInputMessage="1" showErrorMessage="1" sqref="K6:K15" xr:uid="{00000000-0002-0000-1000-000003000000}">
      <formula1>0</formula1>
      <formula2>100</formula2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rgb="FF92D050"/>
  </sheetPr>
  <dimension ref="A1:BC63"/>
  <sheetViews>
    <sheetView topLeftCell="E4" zoomScaleNormal="100" workbookViewId="0">
      <selection activeCell="G14" sqref="G14"/>
    </sheetView>
  </sheetViews>
  <sheetFormatPr defaultColWidth="9" defaultRowHeight="13.5"/>
  <cols>
    <col min="1" max="4" width="9" style="15" hidden="1" customWidth="1"/>
    <col min="5" max="5" width="6.625" style="15" customWidth="1"/>
    <col min="6" max="6" width="10.625" style="15" customWidth="1"/>
    <col min="7" max="7" width="14.375" style="15" customWidth="1"/>
    <col min="8" max="8" width="14.125" style="15" customWidth="1"/>
    <col min="9" max="9" width="14.375" style="15" customWidth="1"/>
    <col min="10" max="10" width="11.625" style="15" customWidth="1"/>
    <col min="11" max="11" width="11.75" style="15" customWidth="1"/>
    <col min="12" max="12" width="9.5" style="15" customWidth="1"/>
    <col min="13" max="13" width="10.625" style="15" customWidth="1"/>
    <col min="14" max="14" width="11" style="15" customWidth="1"/>
    <col min="15" max="15" width="12.625" style="15" customWidth="1"/>
    <col min="16" max="16" width="15.25" style="15" customWidth="1"/>
    <col min="17" max="17" width="22.75" style="15" customWidth="1"/>
    <col min="18" max="18" width="10.625" style="15" customWidth="1"/>
    <col min="19" max="19" width="8.625" style="15" customWidth="1"/>
    <col min="20" max="21" width="7.625" style="15" customWidth="1"/>
    <col min="22" max="22" width="9.625" style="15" customWidth="1"/>
    <col min="23" max="23" width="7.625" style="15" customWidth="1"/>
    <col min="24" max="24" width="10.375" style="15" customWidth="1"/>
    <col min="25" max="25" width="10.625" style="171" customWidth="1"/>
    <col min="26" max="27" width="7.625" style="15" customWidth="1"/>
    <col min="28" max="28" width="8.625" style="15" customWidth="1"/>
    <col min="29" max="29" width="8" style="15" bestFit="1" customWidth="1"/>
    <col min="30" max="30" width="6.5" style="15" customWidth="1"/>
    <col min="31" max="31" width="6.625" style="15" customWidth="1"/>
    <col min="32" max="32" width="4.625" style="15" customWidth="1"/>
    <col min="33" max="34" width="7.625" style="15" customWidth="1"/>
    <col min="35" max="35" width="18.625" style="15" customWidth="1"/>
    <col min="36" max="37" width="10.625" style="15" customWidth="1"/>
    <col min="38" max="38" width="12.625" style="171" customWidth="1"/>
    <col min="39" max="39" width="5.75" style="15" customWidth="1"/>
    <col min="40" max="40" width="5.875" style="15" customWidth="1"/>
    <col min="41" max="43" width="6.625" style="15" customWidth="1"/>
    <col min="44" max="44" width="28.125" style="15" customWidth="1"/>
    <col min="45" max="45" width="19.25" style="15" customWidth="1"/>
    <col min="46" max="47" width="16.125" style="15" customWidth="1"/>
    <col min="48" max="49" width="9.75" style="15" bestFit="1" customWidth="1"/>
    <col min="50" max="50" width="6.375" style="15" customWidth="1"/>
    <col min="51" max="51" width="10.625" style="15" customWidth="1"/>
    <col min="52" max="52" width="6.625" style="15" customWidth="1"/>
    <col min="53" max="54" width="9.625" style="15" customWidth="1"/>
    <col min="55" max="16384" width="9" style="15"/>
  </cols>
  <sheetData>
    <row r="1" spans="1:55" hidden="1"/>
    <row r="2" spans="1:55" ht="9.75" hidden="1" customHeight="1"/>
    <row r="3" spans="1:55" ht="29.25" hidden="1" customHeight="1" thickBot="1"/>
    <row r="4" spans="1:55" ht="48.75" customHeight="1">
      <c r="E4" s="535" t="s">
        <v>313</v>
      </c>
      <c r="F4" s="535"/>
      <c r="G4" s="535" t="s">
        <v>335</v>
      </c>
      <c r="H4" s="535"/>
      <c r="I4" s="535" t="s">
        <v>336</v>
      </c>
      <c r="J4" s="535"/>
      <c r="K4" s="535"/>
      <c r="L4" s="535"/>
      <c r="M4" s="519" t="s">
        <v>337</v>
      </c>
      <c r="N4" s="511"/>
      <c r="O4" s="511"/>
      <c r="P4" s="511"/>
      <c r="Q4" s="511"/>
      <c r="R4" s="511"/>
      <c r="S4" s="511"/>
      <c r="T4" s="511"/>
      <c r="U4" s="511"/>
      <c r="V4" s="511"/>
      <c r="W4" s="511"/>
      <c r="X4" s="512"/>
      <c r="Y4" s="529" t="s">
        <v>234</v>
      </c>
      <c r="Z4" s="530"/>
      <c r="AA4" s="530"/>
      <c r="AB4" s="530"/>
      <c r="AC4" s="531"/>
      <c r="AD4" s="519" t="s">
        <v>235</v>
      </c>
      <c r="AE4" s="512"/>
      <c r="AF4" s="535" t="s">
        <v>236</v>
      </c>
      <c r="AG4" s="535"/>
      <c r="AH4" s="535"/>
      <c r="AI4" s="535"/>
      <c r="AJ4" s="518" t="s">
        <v>338</v>
      </c>
      <c r="AK4" s="518"/>
      <c r="AL4" s="536" t="s">
        <v>117</v>
      </c>
      <c r="AM4" s="518" t="s">
        <v>339</v>
      </c>
      <c r="AN4" s="518"/>
      <c r="AO4" s="518"/>
      <c r="AP4" s="518"/>
      <c r="AQ4" s="518"/>
      <c r="AR4" s="520"/>
      <c r="AS4" s="539" t="s">
        <v>340</v>
      </c>
      <c r="AT4" s="540"/>
      <c r="AU4" s="540"/>
      <c r="AV4" s="540"/>
      <c r="AW4" s="540"/>
      <c r="AX4" s="541"/>
      <c r="AY4" s="538" t="s">
        <v>237</v>
      </c>
      <c r="AZ4" s="535" t="s">
        <v>341</v>
      </c>
      <c r="BA4" s="535"/>
      <c r="BB4" s="535"/>
      <c r="BC4" s="147"/>
    </row>
    <row r="5" spans="1:55" ht="51.95" customHeight="1">
      <c r="A5" s="144"/>
      <c r="E5" s="54" t="s">
        <v>319</v>
      </c>
      <c r="F5" s="12" t="s">
        <v>320</v>
      </c>
      <c r="G5" s="56" t="s">
        <v>342</v>
      </c>
      <c r="H5" s="56" t="s">
        <v>343</v>
      </c>
      <c r="I5" s="56" t="s">
        <v>344</v>
      </c>
      <c r="J5" s="56" t="s">
        <v>287</v>
      </c>
      <c r="K5" s="56" t="s">
        <v>288</v>
      </c>
      <c r="L5" s="56" t="s">
        <v>343</v>
      </c>
      <c r="M5" s="51" t="s">
        <v>345</v>
      </c>
      <c r="N5" s="55" t="s">
        <v>346</v>
      </c>
      <c r="O5" s="54" t="s">
        <v>347</v>
      </c>
      <c r="P5" s="54" t="s">
        <v>660</v>
      </c>
      <c r="Q5" s="54" t="s">
        <v>348</v>
      </c>
      <c r="R5" s="9" t="s">
        <v>349</v>
      </c>
      <c r="S5" s="54" t="s">
        <v>350</v>
      </c>
      <c r="T5" s="54" t="s">
        <v>351</v>
      </c>
      <c r="U5" s="54" t="s">
        <v>352</v>
      </c>
      <c r="V5" s="56" t="s">
        <v>353</v>
      </c>
      <c r="W5" s="10" t="s">
        <v>354</v>
      </c>
      <c r="X5" s="10" t="s">
        <v>682</v>
      </c>
      <c r="Y5" s="5" t="s">
        <v>355</v>
      </c>
      <c r="Z5" s="54" t="s">
        <v>327</v>
      </c>
      <c r="AA5" s="54" t="s">
        <v>356</v>
      </c>
      <c r="AB5" s="56" t="s">
        <v>357</v>
      </c>
      <c r="AC5" s="56" t="s">
        <v>358</v>
      </c>
      <c r="AD5" s="54" t="s">
        <v>359</v>
      </c>
      <c r="AE5" s="54" t="s">
        <v>360</v>
      </c>
      <c r="AF5" s="54" t="s">
        <v>361</v>
      </c>
      <c r="AG5" s="54" t="s">
        <v>356</v>
      </c>
      <c r="AH5" s="195" t="s">
        <v>362</v>
      </c>
      <c r="AI5" s="195" t="s">
        <v>363</v>
      </c>
      <c r="AJ5" s="5" t="s">
        <v>364</v>
      </c>
      <c r="AK5" s="5" t="s">
        <v>365</v>
      </c>
      <c r="AL5" s="537"/>
      <c r="AM5" s="53" t="s">
        <v>366</v>
      </c>
      <c r="AN5" s="53" t="s">
        <v>367</v>
      </c>
      <c r="AO5" s="53" t="s">
        <v>368</v>
      </c>
      <c r="AP5" s="53" t="s">
        <v>369</v>
      </c>
      <c r="AQ5" s="54" t="s">
        <v>370</v>
      </c>
      <c r="AR5" s="50" t="s">
        <v>371</v>
      </c>
      <c r="AS5" s="17" t="s">
        <v>372</v>
      </c>
      <c r="AT5" s="49" t="s">
        <v>373</v>
      </c>
      <c r="AU5" s="54" t="s">
        <v>374</v>
      </c>
      <c r="AV5" s="54" t="s">
        <v>375</v>
      </c>
      <c r="AW5" s="54" t="s">
        <v>376</v>
      </c>
      <c r="AX5" s="23" t="s">
        <v>377</v>
      </c>
      <c r="AY5" s="514"/>
      <c r="AZ5" s="54" t="s">
        <v>319</v>
      </c>
      <c r="BA5" s="54" t="s">
        <v>378</v>
      </c>
      <c r="BB5" s="54" t="s">
        <v>379</v>
      </c>
      <c r="BC5" s="177"/>
    </row>
    <row r="6" spans="1:55" ht="27.75" hidden="1" customHeight="1">
      <c r="A6" s="159" t="s">
        <v>771</v>
      </c>
      <c r="E6" s="81"/>
      <c r="F6" s="82"/>
      <c r="G6" s="44"/>
      <c r="H6" s="83"/>
      <c r="I6" s="41"/>
      <c r="J6" s="40"/>
      <c r="K6" s="40"/>
      <c r="L6" s="83"/>
      <c r="M6" s="91"/>
      <c r="N6" s="92"/>
      <c r="O6" s="93"/>
      <c r="P6" s="28"/>
      <c r="Q6" s="28"/>
      <c r="R6" s="40"/>
      <c r="S6" s="28"/>
      <c r="T6" s="36"/>
      <c r="U6" s="94"/>
      <c r="V6" s="41"/>
      <c r="W6" s="42"/>
      <c r="X6" s="42"/>
      <c r="Y6" s="156"/>
      <c r="Z6" s="36"/>
      <c r="AA6" s="36"/>
      <c r="AB6" s="41"/>
      <c r="AC6" s="45"/>
      <c r="AD6" s="46"/>
      <c r="AE6" s="47"/>
      <c r="AF6" s="81"/>
      <c r="AG6" s="36"/>
      <c r="AH6" s="36"/>
      <c r="AI6" s="33"/>
      <c r="AJ6" s="40"/>
      <c r="AK6" s="40"/>
      <c r="AL6" s="176"/>
      <c r="AM6" s="81"/>
      <c r="AN6" s="81"/>
      <c r="AO6" s="81"/>
      <c r="AP6" s="81"/>
      <c r="AQ6" s="81"/>
      <c r="AR6" s="95"/>
      <c r="AS6" s="96"/>
      <c r="AT6" s="97"/>
      <c r="AU6" s="28"/>
      <c r="AV6" s="38"/>
      <c r="AW6" s="38"/>
      <c r="AX6" s="98"/>
      <c r="AY6" s="91"/>
      <c r="AZ6" s="81"/>
      <c r="BA6" s="44"/>
      <c r="BB6" s="43"/>
      <c r="BC6" s="147"/>
    </row>
    <row r="7" spans="1:55" s="144" customFormat="1" hidden="1">
      <c r="A7" s="144" t="e">
        <f>IF(#REF!=0,IF( AND(#REF!&gt;=#REF!,#REF!&lt;=#REF!,#REF!=1),1,0),0)</f>
        <v>#REF!</v>
      </c>
      <c r="E7" s="81"/>
      <c r="F7" s="82"/>
      <c r="G7" s="44"/>
      <c r="H7" s="83"/>
      <c r="I7" s="41"/>
      <c r="J7" s="40"/>
      <c r="K7" s="40"/>
      <c r="L7" s="83"/>
      <c r="M7" s="91"/>
      <c r="N7" s="92"/>
      <c r="O7" s="93"/>
      <c r="P7" s="28"/>
      <c r="Q7" s="28"/>
      <c r="R7" s="40"/>
      <c r="S7" s="28"/>
      <c r="T7" s="36"/>
      <c r="U7" s="94"/>
      <c r="V7" s="41"/>
      <c r="W7" s="42"/>
      <c r="X7" s="42"/>
      <c r="Y7" s="156"/>
      <c r="Z7" s="36"/>
      <c r="AA7" s="36"/>
      <c r="AB7" s="41"/>
      <c r="AC7" s="45"/>
      <c r="AD7" s="46"/>
      <c r="AE7" s="47"/>
      <c r="AF7" s="81"/>
      <c r="AG7" s="36"/>
      <c r="AH7" s="36"/>
      <c r="AI7" s="33"/>
      <c r="AJ7" s="40"/>
      <c r="AK7" s="40"/>
      <c r="AL7" s="176"/>
      <c r="AM7" s="81"/>
      <c r="AN7" s="81"/>
      <c r="AO7" s="81"/>
      <c r="AP7" s="81"/>
      <c r="AQ7" s="81"/>
      <c r="AR7" s="95"/>
      <c r="AS7" s="96"/>
      <c r="AT7" s="97"/>
      <c r="AU7" s="28"/>
      <c r="AV7" s="38"/>
      <c r="AW7" s="38"/>
      <c r="AX7" s="98"/>
      <c r="AY7" s="91"/>
      <c r="AZ7" s="81"/>
      <c r="BA7" s="44"/>
      <c r="BB7" s="43"/>
      <c r="BC7" s="147"/>
    </row>
    <row r="8" spans="1:55" s="144" customFormat="1" hidden="1">
      <c r="A8" s="144">
        <f ca="1">IFERROR(SUMPRODUCT((OFFSET(대표이사_참여인력_투자현황,0,0,ROWS(대표이사_참여인력_투자현황),1)=$E11)*1, (OFFSET(대표이사_참여인력_투자현황,0,17,ROWS(대표이사_참여인력_투자현황),1)="회수료")*1,OFFSET(대표이사_참여인력_투자현황,0,59,ROWS(대표이사_참여인력_투자현황),1),OFFSET(대표이사_참여인력_투자현황,0,81,ROWS(대표이사_참여인력_투자현황),1)),0)</f>
        <v>0</v>
      </c>
      <c r="E8" s="81"/>
      <c r="F8" s="82"/>
      <c r="G8" s="44"/>
      <c r="H8" s="83"/>
      <c r="I8" s="41"/>
      <c r="J8" s="40"/>
      <c r="K8" s="40"/>
      <c r="L8" s="83"/>
      <c r="M8" s="91"/>
      <c r="N8" s="92"/>
      <c r="O8" s="93"/>
      <c r="P8" s="28"/>
      <c r="Q8" s="28"/>
      <c r="R8" s="40"/>
      <c r="S8" s="28"/>
      <c r="T8" s="36"/>
      <c r="U8" s="94"/>
      <c r="V8" s="41"/>
      <c r="W8" s="42"/>
      <c r="X8" s="42"/>
      <c r="Y8" s="156"/>
      <c r="Z8" s="36"/>
      <c r="AA8" s="36"/>
      <c r="AB8" s="41"/>
      <c r="AC8" s="45"/>
      <c r="AD8" s="46"/>
      <c r="AE8" s="47"/>
      <c r="AF8" s="81"/>
      <c r="AG8" s="36"/>
      <c r="AH8" s="36"/>
      <c r="AI8" s="33"/>
      <c r="AJ8" s="40"/>
      <c r="AK8" s="40"/>
      <c r="AL8" s="176"/>
      <c r="AM8" s="81"/>
      <c r="AN8" s="81"/>
      <c r="AO8" s="81"/>
      <c r="AP8" s="81"/>
      <c r="AQ8" s="81"/>
      <c r="AR8" s="95"/>
      <c r="AS8" s="96"/>
      <c r="AT8" s="97"/>
      <c r="AU8" s="28"/>
      <c r="AV8" s="38"/>
      <c r="AW8" s="38"/>
      <c r="AX8" s="98"/>
      <c r="AY8" s="91"/>
      <c r="AZ8" s="81"/>
      <c r="BA8" s="44"/>
      <c r="BB8" s="43"/>
      <c r="BC8" s="147"/>
    </row>
    <row r="9" spans="1:55" s="144" customFormat="1" hidden="1">
      <c r="A9" s="144">
        <f ca="1">SUMPRODUCT((OFFSET(대표이사_참여인력_투자현황,0,0,ROWS(대표이사_참여인력_투자현황),1)=$E11)*1,OFFSET(대표이사_참여인력_투자현황,0,74,ROWS(대표이사_참여인력_투자현황),1))</f>
        <v>0</v>
      </c>
      <c r="E9" s="81"/>
      <c r="F9" s="82"/>
      <c r="G9" s="44"/>
      <c r="H9" s="83"/>
      <c r="I9" s="41"/>
      <c r="J9" s="40"/>
      <c r="K9" s="40"/>
      <c r="L9" s="83"/>
      <c r="M9" s="91"/>
      <c r="N9" s="92"/>
      <c r="O9" s="93"/>
      <c r="P9" s="28"/>
      <c r="Q9" s="28"/>
      <c r="R9" s="40"/>
      <c r="S9" s="28"/>
      <c r="T9" s="36"/>
      <c r="U9" s="94"/>
      <c r="V9" s="41"/>
      <c r="W9" s="42"/>
      <c r="X9" s="42"/>
      <c r="Y9" s="156"/>
      <c r="Z9" s="36"/>
      <c r="AA9" s="36"/>
      <c r="AB9" s="41"/>
      <c r="AC9" s="45"/>
      <c r="AD9" s="46"/>
      <c r="AE9" s="47"/>
      <c r="AF9" s="81"/>
      <c r="AG9" s="36"/>
      <c r="AH9" s="36"/>
      <c r="AI9" s="33"/>
      <c r="AJ9" s="40"/>
      <c r="AK9" s="40"/>
      <c r="AL9" s="176"/>
      <c r="AM9" s="81"/>
      <c r="AN9" s="81"/>
      <c r="AO9" s="81"/>
      <c r="AP9" s="81"/>
      <c r="AQ9" s="81"/>
      <c r="AR9" s="95"/>
      <c r="AS9" s="96"/>
      <c r="AT9" s="97"/>
      <c r="AU9" s="28"/>
      <c r="AV9" s="38"/>
      <c r="AW9" s="38"/>
      <c r="AX9" s="98"/>
      <c r="AY9" s="91"/>
      <c r="AZ9" s="81"/>
      <c r="BA9" s="44"/>
      <c r="BB9" s="43"/>
      <c r="BC9" s="147"/>
    </row>
    <row r="10" spans="1:55" s="144" customFormat="1" hidden="1">
      <c r="E10" s="81"/>
      <c r="F10" s="82"/>
      <c r="G10" s="44"/>
      <c r="H10" s="83"/>
      <c r="I10" s="41"/>
      <c r="J10" s="40"/>
      <c r="K10" s="40"/>
      <c r="L10" s="83"/>
      <c r="M10" s="91"/>
      <c r="N10" s="92"/>
      <c r="O10" s="93"/>
      <c r="P10" s="28"/>
      <c r="Q10" s="28"/>
      <c r="R10" s="40"/>
      <c r="S10" s="28"/>
      <c r="T10" s="36"/>
      <c r="U10" s="94"/>
      <c r="V10" s="41"/>
      <c r="W10" s="42"/>
      <c r="X10" s="42"/>
      <c r="Y10" s="156"/>
      <c r="Z10" s="36"/>
      <c r="AA10" s="36"/>
      <c r="AB10" s="41"/>
      <c r="AC10" s="45"/>
      <c r="AD10" s="46"/>
      <c r="AE10" s="47"/>
      <c r="AF10" s="81"/>
      <c r="AG10" s="36"/>
      <c r="AH10" s="36"/>
      <c r="AI10" s="33"/>
      <c r="AJ10" s="40"/>
      <c r="AK10" s="40"/>
      <c r="AL10" s="176"/>
      <c r="AM10" s="81"/>
      <c r="AN10" s="81"/>
      <c r="AO10" s="81"/>
      <c r="AP10" s="81"/>
      <c r="AQ10" s="81"/>
      <c r="AR10" s="95"/>
      <c r="AS10" s="96"/>
      <c r="AT10" s="97"/>
      <c r="AU10" s="28"/>
      <c r="AV10" s="38"/>
      <c r="AW10" s="38"/>
      <c r="AX10" s="98"/>
      <c r="AY10" s="91"/>
      <c r="AZ10" s="81"/>
      <c r="BA10" s="44"/>
      <c r="BB10" s="43"/>
      <c r="BC10" s="147"/>
    </row>
    <row r="11" spans="1:55" s="144" customFormat="1" ht="27">
      <c r="E11" s="81" t="s">
        <v>950</v>
      </c>
      <c r="F11" s="82">
        <f t="shared" ref="F11:F17" si="0">IF(ISBLANK($E11), "", VLOOKUP($E11,대표이사_참여인력_개요,2,FALSE))</f>
        <v>700101</v>
      </c>
      <c r="G11" s="216" t="s">
        <v>906</v>
      </c>
      <c r="H11" s="83" cm="1">
        <f t="array" aca="1" ref="H11" ca="1">IF(ISBLANK(G11),"",SUMPRODUCT( (OFFSET(대표이사_참여인력_경력,0,0,ROWS(대표이사_참여인력_경력),1)=$E11)*1, (OFFSET(대표이사_참여인력_경력,0,3,ROWS(대표이사_참여인력_경력),1)=$G11)*1, OFFSET(대표이사_참여인력_경력,0,7,ROWS(대표이사_참여인력_경력),1) ) /COUNTIFS(OFFSET(대표이사_참여인력_경력,0,0,ROWS(대표이사_참여인력_경력),1),$E11,OFFSET(대표이사_참여인력_경력,0,3,ROWS(대표이사_참여인력_경력),1),$G11))</f>
        <v>11.005479452054795</v>
      </c>
      <c r="I11" s="215" t="s">
        <v>969</v>
      </c>
      <c r="J11" s="221">
        <v>41640</v>
      </c>
      <c r="K11" s="221">
        <v>42369</v>
      </c>
      <c r="L11" s="83" cm="1">
        <f t="array" aca="1" ref="L11" ca="1">IF(ISBLANK(I11),"",SUMPRODUCT( (OFFSET(대표이사_참여인력_경력,0,0,ROWS(대표이사_참여인력_경력),1)=$E11)*1, (OFFSET(대표이사_참여인력_경력,0,3,ROWS(대표이사_참여인력_경력),1)=$G11)*1, (OFFSET(대표이사_참여인력_경력,0,8,ROWS(대표이사_참여인력_경력),1)=$I11)*1, OFFSET(대표이사_참여인력_경력,0,13,ROWS(대표이사_참여인력_경력),1) ) /COUNTIFS(OFFSET(대표이사_참여인력_경력,0,0,ROWS(대표이사_참여인력_경력),1),$E11,OFFSET(대표이사_참여인력_경력,0,3,ROWS(대표이사_참여인력_경력),1),$G11,OFFSET(대표이사_참여인력_경력,0,8,ROWS(대표이사_참여인력_경력),1),$I11 ))</f>
        <v>10.005479452054795</v>
      </c>
      <c r="M11" s="91" t="s">
        <v>972</v>
      </c>
      <c r="N11" s="92" t="s">
        <v>58</v>
      </c>
      <c r="O11" s="93" t="s">
        <v>977</v>
      </c>
      <c r="P11" s="28" t="s">
        <v>979</v>
      </c>
      <c r="Q11" s="28" t="s">
        <v>980</v>
      </c>
      <c r="R11" s="221">
        <v>41671</v>
      </c>
      <c r="S11" s="28" t="s">
        <v>59</v>
      </c>
      <c r="T11" s="217">
        <v>1000</v>
      </c>
      <c r="U11" s="94">
        <v>0.501</v>
      </c>
      <c r="V11" s="41" t="s">
        <v>114</v>
      </c>
      <c r="W11" s="222">
        <v>0.14599999999999999</v>
      </c>
      <c r="X11" s="222">
        <v>1.1459999999999999</v>
      </c>
      <c r="Y11" s="221">
        <v>42368</v>
      </c>
      <c r="Z11" s="217">
        <v>1146</v>
      </c>
      <c r="AA11" s="217">
        <v>500</v>
      </c>
      <c r="AB11" s="41" t="s">
        <v>97</v>
      </c>
      <c r="AC11" s="45">
        <f>IF(ISBLANK(Y11),DATEDIF(R11,제안서작성기준일,"d")/365,DATEDIF(R11,Y11,"d")/365)</f>
        <v>1.9095890410958904</v>
      </c>
      <c r="AD11" s="46" t="s">
        <v>113</v>
      </c>
      <c r="AE11" s="213">
        <v>500</v>
      </c>
      <c r="AF11" s="81" t="s">
        <v>113</v>
      </c>
      <c r="AG11" s="217">
        <v>0</v>
      </c>
      <c r="AH11" s="217">
        <v>0</v>
      </c>
      <c r="AI11" s="216"/>
      <c r="AJ11" s="40"/>
      <c r="AK11" s="40"/>
      <c r="AL11" s="176" t="s">
        <v>201</v>
      </c>
      <c r="AM11" s="81" t="s">
        <v>113</v>
      </c>
      <c r="AN11" s="81" t="s">
        <v>100</v>
      </c>
      <c r="AO11" s="81" t="s">
        <v>100</v>
      </c>
      <c r="AP11" s="81" t="s">
        <v>100</v>
      </c>
      <c r="AQ11" s="81" t="s">
        <v>100</v>
      </c>
      <c r="AR11" s="95"/>
      <c r="AS11" s="96" t="s">
        <v>926</v>
      </c>
      <c r="AT11" s="97" t="s">
        <v>934</v>
      </c>
      <c r="AU11" s="28" t="s">
        <v>109</v>
      </c>
      <c r="AV11" s="38"/>
      <c r="AW11" s="38"/>
      <c r="AX11" s="98" t="str">
        <f t="shared" ref="AX11:AX17" si="1">IF(ISBLANK(AV11),"",DATEDIF(AV11,AW11,"d")/365)</f>
        <v/>
      </c>
      <c r="AY11" s="91"/>
      <c r="AZ11" s="81" t="s">
        <v>1019</v>
      </c>
      <c r="BA11" s="216" t="s">
        <v>1020</v>
      </c>
      <c r="BB11" s="223" t="s">
        <v>1021</v>
      </c>
      <c r="BC11" s="147"/>
    </row>
    <row r="12" spans="1:55" ht="27">
      <c r="E12" s="81" t="s">
        <v>964</v>
      </c>
      <c r="F12" s="82">
        <f t="shared" si="0"/>
        <v>700101</v>
      </c>
      <c r="G12" s="216" t="s">
        <v>906</v>
      </c>
      <c r="H12" s="83" cm="1">
        <f t="array" aca="1" ref="H12" ca="1">IF(ISBLANK(G12),"",SUMPRODUCT( (OFFSET(대표이사_참여인력_경력,0,0,ROWS(대표이사_참여인력_경력),1)=$E12)*1, (OFFSET(대표이사_참여인력_경력,0,3,ROWS(대표이사_참여인력_경력),1)=$G12)*1, OFFSET(대표이사_참여인력_경력,0,7,ROWS(대표이사_참여인력_경력),1) ) /COUNTIFS(OFFSET(대표이사_참여인력_경력,0,0,ROWS(대표이사_참여인력_경력),1),$E12,OFFSET(대표이사_참여인력_경력,0,3,ROWS(대표이사_참여인력_경력),1),$G12))</f>
        <v>11.005479452054795</v>
      </c>
      <c r="I12" s="215" t="s">
        <v>970</v>
      </c>
      <c r="J12" s="221">
        <v>42370</v>
      </c>
      <c r="K12" s="221">
        <v>43496</v>
      </c>
      <c r="L12" s="83" cm="1">
        <f t="array" aca="1" ref="L12" ca="1">IF(ISBLANK(I12),"",SUMPRODUCT( (OFFSET(대표이사_참여인력_경력,0,0,ROWS(대표이사_참여인력_경력),1)=$E12)*1, (OFFSET(대표이사_참여인력_경력,0,3,ROWS(대표이사_참여인력_경력),1)=$G12)*1, (OFFSET(대표이사_참여인력_경력,0,8,ROWS(대표이사_참여인력_경력),1)=$I12)*1, OFFSET(대표이사_참여인력_경력,0,13,ROWS(대표이사_참여인력_경력),1) ) /COUNTIFS(OFFSET(대표이사_참여인력_경력,0,0,ROWS(대표이사_참여인력_경력),1),$E12,OFFSET(대표이사_참여인력_경력,0,3,ROWS(대표이사_참여인력_경력),1),$G12,OFFSET(대표이사_참여인력_경력,0,8,ROWS(대표이사_참여인력_경력),1),$I12 ))</f>
        <v>5.5013698630136991</v>
      </c>
      <c r="M12" s="91" t="s">
        <v>973</v>
      </c>
      <c r="N12" s="92" t="s">
        <v>58</v>
      </c>
      <c r="O12" s="93" t="s">
        <v>978</v>
      </c>
      <c r="P12" s="215" t="s">
        <v>979</v>
      </c>
      <c r="Q12" s="30"/>
      <c r="R12" s="221">
        <v>42736</v>
      </c>
      <c r="S12" s="215" t="s">
        <v>59</v>
      </c>
      <c r="T12" s="217">
        <v>510</v>
      </c>
      <c r="U12" s="94">
        <v>0.2</v>
      </c>
      <c r="V12" s="41" t="s">
        <v>178</v>
      </c>
      <c r="W12" s="222">
        <v>0.1</v>
      </c>
      <c r="X12" s="222">
        <v>0.39200000000000002</v>
      </c>
      <c r="Y12" s="221">
        <v>43465</v>
      </c>
      <c r="Z12" s="217">
        <v>200</v>
      </c>
      <c r="AA12" s="217">
        <v>100</v>
      </c>
      <c r="AB12" s="41" t="s">
        <v>97</v>
      </c>
      <c r="AC12" s="45">
        <f>IF(ISBLANK(Y12),DATEDIF(R12,제안서작성기준일,"d")/365,DATEDIF(R12,Y12,"d")/365)</f>
        <v>1.9972602739726026</v>
      </c>
      <c r="AD12" s="46" t="s">
        <v>100</v>
      </c>
      <c r="AE12" s="213"/>
      <c r="AF12" s="81" t="s">
        <v>113</v>
      </c>
      <c r="AG12" s="217">
        <v>410</v>
      </c>
      <c r="AH12" s="217">
        <v>550</v>
      </c>
      <c r="AI12" s="256" t="s">
        <v>1079</v>
      </c>
      <c r="AJ12" s="40"/>
      <c r="AK12" s="40"/>
      <c r="AL12" s="176" t="s">
        <v>205</v>
      </c>
      <c r="AM12" s="81" t="s">
        <v>113</v>
      </c>
      <c r="AN12" s="81" t="s">
        <v>113</v>
      </c>
      <c r="AO12" s="81" t="s">
        <v>113</v>
      </c>
      <c r="AP12" s="81" t="s">
        <v>100</v>
      </c>
      <c r="AQ12" s="81" t="s">
        <v>113</v>
      </c>
      <c r="AR12" s="95"/>
      <c r="AS12" s="96"/>
      <c r="AT12" s="97" t="s">
        <v>945</v>
      </c>
      <c r="AU12" s="28" t="s">
        <v>110</v>
      </c>
      <c r="AV12" s="38"/>
      <c r="AW12" s="38"/>
      <c r="AX12" s="98" t="str">
        <f t="shared" si="1"/>
        <v/>
      </c>
      <c r="AY12" s="91"/>
      <c r="AZ12" s="81" t="s">
        <v>954</v>
      </c>
      <c r="BA12" s="216" t="s">
        <v>1022</v>
      </c>
      <c r="BB12" s="223" t="s">
        <v>1023</v>
      </c>
      <c r="BC12" s="147"/>
    </row>
    <row r="13" spans="1:55" ht="27">
      <c r="E13" s="81" t="s">
        <v>965</v>
      </c>
      <c r="F13" s="82">
        <f t="shared" si="0"/>
        <v>710101</v>
      </c>
      <c r="G13" s="216" t="s">
        <v>906</v>
      </c>
      <c r="H13" s="83" cm="1">
        <f t="array" aca="1" ref="H13" ca="1">IF(ISBLANK(G13),"",SUMPRODUCT( (OFFSET(대표이사_참여인력_경력,0,0,ROWS(대표이사_참여인력_경력),1)=$E13)*1, (OFFSET(대표이사_참여인력_경력,0,3,ROWS(대표이사_참여인력_경력),1)=$G13)*1, OFFSET(대표이사_참여인력_경력,0,7,ROWS(대표이사_참여인력_경력),1) ) /COUNTIFS(OFFSET(대표이사_참여인력_경력,0,0,ROWS(대표이사_참여인력_경력),1),$E13,OFFSET(대표이사_참여인력_경력,0,3,ROWS(대표이사_참여인력_경력),1),$G13))</f>
        <v>14.008219178082191</v>
      </c>
      <c r="I13" s="215" t="s">
        <v>971</v>
      </c>
      <c r="J13" s="221">
        <v>42370</v>
      </c>
      <c r="K13" s="221">
        <v>43496</v>
      </c>
      <c r="L13" s="83" cm="1">
        <f t="array" aca="1" ref="L13" ca="1">IF(ISBLANK(I13),"",SUMPRODUCT( (OFFSET(대표이사_참여인력_경력,0,0,ROWS(대표이사_참여인력_경력),1)=$E13)*1, (OFFSET(대표이사_참여인력_경력,0,3,ROWS(대표이사_참여인력_경력),1)=$G13)*1, (OFFSET(대표이사_참여인력_경력,0,8,ROWS(대표이사_참여인력_경력),1)=$I13)*1, OFFSET(대표이사_참여인력_경력,0,13,ROWS(대표이사_참여인력_경력),1) ) /COUNTIFS(OFFSET(대표이사_참여인력_경력,0,0,ROWS(대표이사_참여인력_경력),1),$E13,OFFSET(대표이사_참여인력_경력,0,3,ROWS(대표이사_참여인력_경력),1),$G13,OFFSET(대표이사_참여인력_경력,0,8,ROWS(대표이사_참여인력_경력),1),$I13 ))</f>
        <v>14.008219178082191</v>
      </c>
      <c r="M13" s="91" t="s">
        <v>974</v>
      </c>
      <c r="N13" s="92" t="s">
        <v>58</v>
      </c>
      <c r="O13" s="93" t="s">
        <v>978</v>
      </c>
      <c r="P13" s="215" t="s">
        <v>1015</v>
      </c>
      <c r="Q13" s="30"/>
      <c r="R13" s="221">
        <v>42370</v>
      </c>
      <c r="S13" s="215" t="s">
        <v>59</v>
      </c>
      <c r="T13" s="217">
        <v>50000</v>
      </c>
      <c r="U13" s="94">
        <v>1</v>
      </c>
      <c r="V13" s="41" t="s">
        <v>114</v>
      </c>
      <c r="W13" s="222">
        <v>-1</v>
      </c>
      <c r="X13" s="222">
        <v>0</v>
      </c>
      <c r="Y13" s="221">
        <v>43101</v>
      </c>
      <c r="Z13" s="217"/>
      <c r="AA13" s="217"/>
      <c r="AB13" s="41" t="s">
        <v>118</v>
      </c>
      <c r="AC13" s="45">
        <f>IF(ISBLANK(Y13),DATEDIF(R13,제안서작성기준일,"d")/365,DATEDIF(R13,Y13,"d")/365)</f>
        <v>2.0027397260273974</v>
      </c>
      <c r="AD13" s="46" t="s">
        <v>113</v>
      </c>
      <c r="AE13" s="213">
        <v>50000</v>
      </c>
      <c r="AF13" s="81" t="s">
        <v>100</v>
      </c>
      <c r="AG13" s="217"/>
      <c r="AH13" s="217">
        <v>0</v>
      </c>
      <c r="AI13" s="256"/>
      <c r="AJ13" s="40"/>
      <c r="AK13" s="40"/>
      <c r="AL13" s="176" t="s">
        <v>201</v>
      </c>
      <c r="AM13" s="81" t="s">
        <v>100</v>
      </c>
      <c r="AN13" s="81" t="s">
        <v>100</v>
      </c>
      <c r="AO13" s="81" t="s">
        <v>100</v>
      </c>
      <c r="AP13" s="81" t="s">
        <v>113</v>
      </c>
      <c r="AQ13" s="81" t="s">
        <v>113</v>
      </c>
      <c r="AR13" s="95"/>
      <c r="AS13" s="96" t="s">
        <v>995</v>
      </c>
      <c r="AT13" s="97" t="s">
        <v>1017</v>
      </c>
      <c r="AU13" s="215" t="s">
        <v>110</v>
      </c>
      <c r="AV13" s="38"/>
      <c r="AW13" s="38"/>
      <c r="AX13" s="98" t="str">
        <f t="shared" si="1"/>
        <v/>
      </c>
      <c r="AY13" s="91"/>
      <c r="AZ13" s="81" t="s">
        <v>954</v>
      </c>
      <c r="BA13" s="216" t="s">
        <v>1022</v>
      </c>
      <c r="BB13" s="223" t="s">
        <v>1023</v>
      </c>
      <c r="BC13" s="147"/>
    </row>
    <row r="14" spans="1:55" ht="40.5">
      <c r="E14" s="81" t="s">
        <v>964</v>
      </c>
      <c r="F14" s="82">
        <f t="shared" si="0"/>
        <v>700101</v>
      </c>
      <c r="G14" s="216" t="s">
        <v>967</v>
      </c>
      <c r="H14" s="83" cm="1">
        <f t="array" aca="1" ref="H14" ca="1">IF(ISBLANK(G14),"",SUMPRODUCT( (OFFSET(대표이사_참여인력_경력,0,0,ROWS(대표이사_참여인력_경력),1)=$E14)*1, (OFFSET(대표이사_참여인력_경력,0,3,ROWS(대표이사_참여인력_경력),1)=$G14)*1, OFFSET(대표이사_참여인력_경력,0,7,ROWS(대표이사_참여인력_경력),1) ) /COUNTIFS(OFFSET(대표이사_참여인력_경력,0,0,ROWS(대표이사_참여인력_경력),1),$E14,OFFSET(대표이사_참여인력_경력,0,3,ROWS(대표이사_참여인력_경력),1),$G14))</f>
        <v>4.2520547945205482</v>
      </c>
      <c r="I14" s="215" t="s">
        <v>955</v>
      </c>
      <c r="J14" s="221">
        <v>40087</v>
      </c>
      <c r="K14" s="221">
        <v>40268</v>
      </c>
      <c r="L14" s="83" cm="1">
        <f t="array" aca="1" ref="L14" ca="1">IF(ISBLANK(I14),"",SUMPRODUCT( (OFFSET(대표이사_참여인력_경력,0,0,ROWS(대표이사_참여인력_경력),1)=$E14)*1, (OFFSET(대표이사_참여인력_경력,0,3,ROWS(대표이사_참여인력_경력),1)=$G14)*1, (OFFSET(대표이사_참여인력_경력,0,8,ROWS(대표이사_참여인력_경력),1)=$I14)*1, OFFSET(대표이사_참여인력_경력,0,13,ROWS(대표이사_참여인력_경력),1) ) /COUNTIFS(OFFSET(대표이사_참여인력_경력,0,0,ROWS(대표이사_참여인력_경력),1),$E14,OFFSET(대표이사_참여인력_경력,0,3,ROWS(대표이사_참여인력_경력),1),$G14,OFFSET(대표이사_참여인력_경력,0,8,ROWS(대표이사_참여인력_경력),1),$I14 ))</f>
        <v>4.2520547945205482</v>
      </c>
      <c r="M14" s="91" t="s">
        <v>974</v>
      </c>
      <c r="N14" s="92" t="s">
        <v>58</v>
      </c>
      <c r="O14" s="93" t="s">
        <v>978</v>
      </c>
      <c r="P14" s="30"/>
      <c r="Q14" s="30"/>
      <c r="R14" s="221">
        <v>40087</v>
      </c>
      <c r="S14" s="215" t="s">
        <v>59</v>
      </c>
      <c r="T14" s="217">
        <v>390</v>
      </c>
      <c r="U14" s="94">
        <v>0.03</v>
      </c>
      <c r="V14" s="41" t="s">
        <v>178</v>
      </c>
      <c r="W14" s="222">
        <v>0.08</v>
      </c>
      <c r="X14" s="222">
        <v>0.51282051282051277</v>
      </c>
      <c r="Y14" s="221">
        <v>40179</v>
      </c>
      <c r="Z14" s="217">
        <v>200</v>
      </c>
      <c r="AA14" s="217">
        <v>150</v>
      </c>
      <c r="AB14" s="41" t="s">
        <v>115</v>
      </c>
      <c r="AC14" s="45">
        <f>IF(ISBLANK(Y14),DATEDIF(R14,제안서작성기준일,"d")/365,DATEDIF(R14,Y14,"d")/365)</f>
        <v>0.25205479452054796</v>
      </c>
      <c r="AD14" s="46" t="s">
        <v>100</v>
      </c>
      <c r="AE14" s="213"/>
      <c r="AF14" s="81" t="s">
        <v>113</v>
      </c>
      <c r="AG14" s="217">
        <v>240</v>
      </c>
      <c r="AH14" s="217">
        <v>300</v>
      </c>
      <c r="AI14" s="256" t="s">
        <v>1080</v>
      </c>
      <c r="AJ14" s="40"/>
      <c r="AK14" s="40"/>
      <c r="AL14" s="176" t="s">
        <v>201</v>
      </c>
      <c r="AM14" s="81" t="s">
        <v>100</v>
      </c>
      <c r="AN14" s="81" t="s">
        <v>100</v>
      </c>
      <c r="AO14" s="81" t="s">
        <v>100</v>
      </c>
      <c r="AP14" s="81" t="s">
        <v>113</v>
      </c>
      <c r="AQ14" s="81" t="s">
        <v>113</v>
      </c>
      <c r="AR14" s="95"/>
      <c r="AS14" s="96" t="s">
        <v>995</v>
      </c>
      <c r="AT14" s="97" t="s">
        <v>1018</v>
      </c>
      <c r="AU14" s="215" t="s">
        <v>110</v>
      </c>
      <c r="AV14" s="38"/>
      <c r="AW14" s="38"/>
      <c r="AX14" s="98" t="str">
        <f t="shared" si="1"/>
        <v/>
      </c>
      <c r="AY14" s="91"/>
      <c r="AZ14" s="81" t="s">
        <v>954</v>
      </c>
      <c r="BA14" s="216" t="s">
        <v>1022</v>
      </c>
      <c r="BB14" s="223" t="s">
        <v>1023</v>
      </c>
      <c r="BC14" s="147"/>
    </row>
    <row r="15" spans="1:55" ht="27">
      <c r="E15" s="81" t="s">
        <v>957</v>
      </c>
      <c r="F15" s="82">
        <f t="shared" si="0"/>
        <v>720101</v>
      </c>
      <c r="G15" s="216" t="s">
        <v>906</v>
      </c>
      <c r="H15" s="83" cm="1">
        <f t="array" aca="1" ref="H15" ca="1">IF(ISBLANK(G15),"",SUMPRODUCT( (OFFSET(대표이사_참여인력_경력,0,0,ROWS(대표이사_참여인력_경력),1)=$E15)*1, (OFFSET(대표이사_참여인력_경력,0,3,ROWS(대표이사_참여인력_경력),1)=$G15)*1, OFFSET(대표이사_참여인력_경력,0,7,ROWS(대표이사_참여인력_경력),1) ) /COUNTIFS(OFFSET(대표이사_참여인력_경력,0,0,ROWS(대표이사_참여인력_경력),1),$E15,OFFSET(대표이사_참여인력_경력,0,3,ROWS(대표이사_참여인력_경력),1),$G15))</f>
        <v>10.005479452054795</v>
      </c>
      <c r="I15" s="215" t="s">
        <v>969</v>
      </c>
      <c r="J15" s="221">
        <v>41640</v>
      </c>
      <c r="K15" s="221">
        <v>42369</v>
      </c>
      <c r="L15" s="83" t="e" cm="1">
        <f t="array" aca="1" ref="L15" ca="1">IF(ISBLANK(I15),"",SUMPRODUCT( (OFFSET(대표이사_참여인력_경력,0,0,ROWS(대표이사_참여인력_경력),1)=$E15)*1, (OFFSET(대표이사_참여인력_경력,0,3,ROWS(대표이사_참여인력_경력),1)=$G15)*1, (OFFSET(대표이사_참여인력_경력,0,8,ROWS(대표이사_참여인력_경력),1)=$I15)*1, OFFSET(대표이사_참여인력_경력,0,13,ROWS(대표이사_참여인력_경력),1) ) /COUNTIFS(OFFSET(대표이사_참여인력_경력,0,0,ROWS(대표이사_참여인력_경력),1),$E15,OFFSET(대표이사_참여인력_경력,0,3,ROWS(대표이사_참여인력_경력),1),$G15,OFFSET(대표이사_참여인력_경력,0,8,ROWS(대표이사_참여인력_경력),1),$I15 ))</f>
        <v>#DIV/0!</v>
      </c>
      <c r="M15" s="91" t="s">
        <v>975</v>
      </c>
      <c r="N15" s="92" t="s">
        <v>98</v>
      </c>
      <c r="O15" s="93" t="s">
        <v>977</v>
      </c>
      <c r="P15" s="30"/>
      <c r="Q15" s="30"/>
      <c r="R15" s="221">
        <v>40543</v>
      </c>
      <c r="S15" s="215" t="s">
        <v>820</v>
      </c>
      <c r="T15" s="217">
        <v>100</v>
      </c>
      <c r="U15" s="94">
        <v>0.02</v>
      </c>
      <c r="V15" s="41" t="s">
        <v>179</v>
      </c>
      <c r="W15" s="222"/>
      <c r="X15" s="222">
        <v>1.2</v>
      </c>
      <c r="Y15" s="218"/>
      <c r="Z15" s="217">
        <v>120</v>
      </c>
      <c r="AA15" s="217">
        <v>100</v>
      </c>
      <c r="AB15" s="41" t="s">
        <v>115</v>
      </c>
      <c r="AC15" s="45"/>
      <c r="AD15" s="46" t="s">
        <v>100</v>
      </c>
      <c r="AE15" s="213"/>
      <c r="AF15" s="81" t="s">
        <v>113</v>
      </c>
      <c r="AG15" s="217">
        <v>0</v>
      </c>
      <c r="AH15" s="217">
        <v>0</v>
      </c>
      <c r="AI15" s="216"/>
      <c r="AJ15" s="40"/>
      <c r="AK15" s="40"/>
      <c r="AL15" s="176" t="s">
        <v>201</v>
      </c>
      <c r="AM15" s="81" t="s">
        <v>100</v>
      </c>
      <c r="AN15" s="81" t="s">
        <v>100</v>
      </c>
      <c r="AO15" s="81" t="s">
        <v>100</v>
      </c>
      <c r="AP15" s="81" t="s">
        <v>100</v>
      </c>
      <c r="AQ15" s="81" t="s">
        <v>113</v>
      </c>
      <c r="AR15" s="95"/>
      <c r="AS15" s="96" t="s">
        <v>1016</v>
      </c>
      <c r="AT15" s="97" t="s">
        <v>902</v>
      </c>
      <c r="AU15" s="28" t="s">
        <v>119</v>
      </c>
      <c r="AV15" s="38"/>
      <c r="AW15" s="38"/>
      <c r="AX15" s="98" t="str">
        <f t="shared" si="1"/>
        <v/>
      </c>
      <c r="AY15" s="91"/>
      <c r="AZ15" s="81" t="s">
        <v>954</v>
      </c>
      <c r="BA15" s="216" t="s">
        <v>1022</v>
      </c>
      <c r="BB15" s="223" t="s">
        <v>1023</v>
      </c>
      <c r="BC15" s="147"/>
    </row>
    <row r="16" spans="1:55" ht="27">
      <c r="E16" s="81" t="s">
        <v>957</v>
      </c>
      <c r="F16" s="82">
        <f t="shared" si="0"/>
        <v>720101</v>
      </c>
      <c r="G16" s="216" t="s">
        <v>968</v>
      </c>
      <c r="H16" s="83" cm="1">
        <f t="array" aca="1" ref="H16" ca="1">IF(ISBLANK(G16),"",SUMPRODUCT( (OFFSET(대표이사_참여인력_경력,0,0,ROWS(대표이사_참여인력_경력),1)=$E16)*1, (OFFSET(대표이사_참여인력_경력,0,3,ROWS(대표이사_참여인력_경력),1)=$G16)*1, OFFSET(대표이사_참여인력_경력,0,7,ROWS(대표이사_참여인력_경력),1) ) /COUNTIFS(OFFSET(대표이사_참여인력_경력,0,0,ROWS(대표이사_참여인력_경력),1),$E16,OFFSET(대표이사_참여인력_경력,0,3,ROWS(대표이사_참여인력_경력),1),$G16))</f>
        <v>2</v>
      </c>
      <c r="I16" s="215"/>
      <c r="J16" s="221"/>
      <c r="K16" s="221"/>
      <c r="L16" s="83" t="str" cm="1">
        <f t="array" aca="1" ref="L16" ca="1">IF(ISBLANK(I16),"",SUMPRODUCT( (OFFSET(대표이사_참여인력_경력,0,0,ROWS(대표이사_참여인력_경력),1)=$E16)*1, (OFFSET(대표이사_참여인력_경력,0,3,ROWS(대표이사_참여인력_경력),1)=$G16)*1, (OFFSET(대표이사_참여인력_경력,0,8,ROWS(대표이사_참여인력_경력),1)=$I16)*1, OFFSET(대표이사_참여인력_경력,0,13,ROWS(대표이사_참여인력_경력),1) ) /COUNTIFS(OFFSET(대표이사_참여인력_경력,0,0,ROWS(대표이사_참여인력_경력),1),$E16,OFFSET(대표이사_참여인력_경력,0,3,ROWS(대표이사_참여인력_경력),1),$G16,OFFSET(대표이사_참여인력_경력,0,8,ROWS(대표이사_참여인력_경력),1),$I16 ))</f>
        <v/>
      </c>
      <c r="M16" s="91" t="s">
        <v>976</v>
      </c>
      <c r="N16" s="92" t="s">
        <v>116</v>
      </c>
      <c r="O16" s="93" t="s">
        <v>978</v>
      </c>
      <c r="P16" s="30"/>
      <c r="Q16" s="30"/>
      <c r="R16" s="156"/>
      <c r="S16" s="215" t="s">
        <v>99</v>
      </c>
      <c r="T16" s="217">
        <v>150</v>
      </c>
      <c r="U16" s="94">
        <v>0.01</v>
      </c>
      <c r="V16" s="41" t="s">
        <v>179</v>
      </c>
      <c r="W16" s="222"/>
      <c r="X16" s="222">
        <v>1.1333333333333333</v>
      </c>
      <c r="Y16" s="218"/>
      <c r="Z16" s="217">
        <v>170</v>
      </c>
      <c r="AA16" s="217">
        <v>150</v>
      </c>
      <c r="AB16" s="41" t="s">
        <v>172</v>
      </c>
      <c r="AC16" s="45"/>
      <c r="AD16" s="46" t="s">
        <v>100</v>
      </c>
      <c r="AE16" s="213"/>
      <c r="AF16" s="81" t="s">
        <v>100</v>
      </c>
      <c r="AG16" s="217">
        <v>0</v>
      </c>
      <c r="AH16" s="217">
        <v>0</v>
      </c>
      <c r="AI16" s="216"/>
      <c r="AJ16" s="40"/>
      <c r="AK16" s="40"/>
      <c r="AL16" s="176" t="s">
        <v>206</v>
      </c>
      <c r="AM16" s="81" t="s">
        <v>113</v>
      </c>
      <c r="AN16" s="81" t="s">
        <v>113</v>
      </c>
      <c r="AO16" s="81" t="s">
        <v>113</v>
      </c>
      <c r="AP16" s="81" t="s">
        <v>100</v>
      </c>
      <c r="AQ16" s="81" t="s">
        <v>113</v>
      </c>
      <c r="AR16" s="95"/>
      <c r="AS16" s="96"/>
      <c r="AT16" s="97"/>
      <c r="AU16" s="215" t="s">
        <v>119</v>
      </c>
      <c r="AV16" s="38"/>
      <c r="AW16" s="38"/>
      <c r="AX16" s="98" t="str">
        <f t="shared" si="1"/>
        <v/>
      </c>
      <c r="AY16" s="91"/>
      <c r="AZ16" s="81" t="s">
        <v>954</v>
      </c>
      <c r="BA16" s="216" t="s">
        <v>1022</v>
      </c>
      <c r="BB16" s="223" t="s">
        <v>1023</v>
      </c>
      <c r="BC16" s="147"/>
    </row>
    <row r="17" spans="5:55">
      <c r="E17" s="81" t="s">
        <v>966</v>
      </c>
      <c r="F17" s="82">
        <f t="shared" si="0"/>
        <v>730101</v>
      </c>
      <c r="G17" s="216" t="s">
        <v>968</v>
      </c>
      <c r="H17" s="83" t="e" cm="1">
        <f t="array" aca="1" ref="H17" ca="1">IF(ISBLANK(G17),"",SUMPRODUCT( (OFFSET(대표이사_참여인력_경력,0,0,ROWS(대표이사_참여인력_경력),1)=$E17)*1, (OFFSET(대표이사_참여인력_경력,0,3,ROWS(대표이사_참여인력_경력),1)=$G17)*1, OFFSET(대표이사_참여인력_경력,0,7,ROWS(대표이사_참여인력_경력),1) ) /COUNTIFS(OFFSET(대표이사_참여인력_경력,0,0,ROWS(대표이사_참여인력_경력),1),$E17,OFFSET(대표이사_참여인력_경력,0,3,ROWS(대표이사_참여인력_경력),1),$G17))</f>
        <v>#DIV/0!</v>
      </c>
      <c r="I17" s="215"/>
      <c r="J17" s="221"/>
      <c r="K17" s="221"/>
      <c r="L17" s="83" t="str" cm="1">
        <f t="array" aca="1" ref="L17" ca="1">IF(ISBLANK(I17),"",SUMPRODUCT( (OFFSET(대표이사_참여인력_경력,0,0,ROWS(대표이사_참여인력_경력),1)=$E17)*1, (OFFSET(대표이사_참여인력_경력,0,3,ROWS(대표이사_참여인력_경력),1)=$G17)*1, (OFFSET(대표이사_참여인력_경력,0,8,ROWS(대표이사_참여인력_경력),1)=$I17)*1, OFFSET(대표이사_참여인력_경력,0,13,ROWS(대표이사_참여인력_경력),1) ) /COUNTIFS(OFFSET(대표이사_참여인력_경력,0,0,ROWS(대표이사_참여인력_경력),1),$E17,OFFSET(대표이사_참여인력_경력,0,3,ROWS(대표이사_참여인력_경력),1),$G17,OFFSET(대표이사_참여인력_경력,0,8,ROWS(대표이사_참여인력_경력),1),$I17 ))</f>
        <v/>
      </c>
      <c r="M17" s="91" t="s">
        <v>974</v>
      </c>
      <c r="N17" s="92" t="s">
        <v>58</v>
      </c>
      <c r="O17" s="93" t="s">
        <v>978</v>
      </c>
      <c r="P17" s="30"/>
      <c r="Q17" s="30"/>
      <c r="R17" s="156"/>
      <c r="S17" s="215" t="s">
        <v>59</v>
      </c>
      <c r="T17" s="217">
        <v>390</v>
      </c>
      <c r="U17" s="94">
        <v>0</v>
      </c>
      <c r="V17" s="41" t="s">
        <v>114</v>
      </c>
      <c r="W17" s="222"/>
      <c r="X17" s="222">
        <v>0.51282051282051277</v>
      </c>
      <c r="Y17" s="218"/>
      <c r="Z17" s="217">
        <v>200</v>
      </c>
      <c r="AA17" s="217">
        <v>150</v>
      </c>
      <c r="AB17" s="41" t="s">
        <v>97</v>
      </c>
      <c r="AC17" s="45"/>
      <c r="AD17" s="46" t="s">
        <v>113</v>
      </c>
      <c r="AE17" s="213">
        <v>240</v>
      </c>
      <c r="AF17" s="81" t="s">
        <v>100</v>
      </c>
      <c r="AG17" s="217">
        <v>0</v>
      </c>
      <c r="AH17" s="217">
        <v>0</v>
      </c>
      <c r="AI17" s="216"/>
      <c r="AJ17" s="40"/>
      <c r="AK17" s="40"/>
      <c r="AL17" s="176"/>
      <c r="AM17" s="81"/>
      <c r="AN17" s="81"/>
      <c r="AO17" s="81"/>
      <c r="AP17" s="81"/>
      <c r="AQ17" s="81"/>
      <c r="AR17" s="95"/>
      <c r="AS17" s="96"/>
      <c r="AT17" s="97"/>
      <c r="AU17" s="28"/>
      <c r="AV17" s="38"/>
      <c r="AW17" s="38"/>
      <c r="AX17" s="98" t="str">
        <f t="shared" si="1"/>
        <v/>
      </c>
      <c r="AY17" s="91"/>
      <c r="AZ17" s="81"/>
      <c r="BA17" s="44"/>
      <c r="BB17" s="43"/>
      <c r="BC17" s="147"/>
    </row>
    <row r="18" spans="5:55" s="27" customFormat="1">
      <c r="Y18" s="171"/>
      <c r="AL18" s="171"/>
    </row>
    <row r="19" spans="5:55" s="27" customFormat="1">
      <c r="Y19" s="171"/>
      <c r="AL19" s="171"/>
    </row>
    <row r="20" spans="5:55" s="27" customFormat="1">
      <c r="Y20" s="171"/>
      <c r="AL20" s="171"/>
    </row>
    <row r="21" spans="5:55" s="27" customFormat="1">
      <c r="Y21" s="171"/>
      <c r="AL21" s="171"/>
    </row>
    <row r="22" spans="5:55" s="27" customFormat="1">
      <c r="Y22" s="171"/>
      <c r="AL22" s="171"/>
    </row>
    <row r="23" spans="5:55" s="27" customFormat="1">
      <c r="Y23" s="171"/>
      <c r="AL23" s="171"/>
    </row>
    <row r="24" spans="5:55" s="27" customFormat="1">
      <c r="Y24" s="171"/>
      <c r="AL24" s="171"/>
    </row>
    <row r="25" spans="5:55" s="27" customFormat="1">
      <c r="Y25" s="171"/>
      <c r="AL25" s="171"/>
    </row>
    <row r="26" spans="5:55" s="27" customFormat="1">
      <c r="Y26" s="171"/>
      <c r="AL26" s="171"/>
    </row>
    <row r="27" spans="5:55" s="27" customFormat="1">
      <c r="Y27" s="171"/>
      <c r="AL27" s="171"/>
    </row>
    <row r="28" spans="5:55" s="27" customFormat="1">
      <c r="Y28" s="171"/>
      <c r="AL28" s="171"/>
    </row>
    <row r="29" spans="5:55" s="27" customFormat="1">
      <c r="Y29" s="171"/>
      <c r="AL29" s="171"/>
    </row>
    <row r="30" spans="5:55" s="27" customFormat="1">
      <c r="Y30" s="171"/>
      <c r="AL30" s="171"/>
    </row>
    <row r="31" spans="5:55" s="27" customFormat="1">
      <c r="Y31" s="171"/>
      <c r="AL31" s="171"/>
    </row>
    <row r="32" spans="5:55" s="27" customFormat="1">
      <c r="Y32" s="171"/>
      <c r="AL32" s="171"/>
    </row>
    <row r="33" spans="25:38" s="27" customFormat="1">
      <c r="Y33" s="171"/>
      <c r="AL33" s="171"/>
    </row>
    <row r="34" spans="25:38" s="27" customFormat="1">
      <c r="Y34" s="171"/>
      <c r="AL34" s="171"/>
    </row>
    <row r="35" spans="25:38" s="27" customFormat="1">
      <c r="Y35" s="171"/>
      <c r="AL35" s="171"/>
    </row>
    <row r="36" spans="25:38" s="27" customFormat="1">
      <c r="Y36" s="171"/>
      <c r="AL36" s="171"/>
    </row>
    <row r="37" spans="25:38" s="27" customFormat="1">
      <c r="Y37" s="171"/>
      <c r="AL37" s="171"/>
    </row>
    <row r="38" spans="25:38" s="27" customFormat="1">
      <c r="Y38" s="171"/>
      <c r="AL38" s="171"/>
    </row>
    <row r="39" spans="25:38" s="27" customFormat="1">
      <c r="Y39" s="171"/>
      <c r="AL39" s="171"/>
    </row>
    <row r="40" spans="25:38" s="27" customFormat="1">
      <c r="Y40" s="171"/>
      <c r="AL40" s="171"/>
    </row>
    <row r="41" spans="25:38" s="27" customFormat="1">
      <c r="Y41" s="171"/>
      <c r="AL41" s="171"/>
    </row>
    <row r="42" spans="25:38" s="27" customFormat="1">
      <c r="Y42" s="171"/>
      <c r="AL42" s="171"/>
    </row>
    <row r="43" spans="25:38" s="27" customFormat="1">
      <c r="Y43" s="171"/>
      <c r="AL43" s="171"/>
    </row>
    <row r="44" spans="25:38" s="27" customFormat="1">
      <c r="Y44" s="171"/>
      <c r="AL44" s="171"/>
    </row>
    <row r="45" spans="25:38" s="27" customFormat="1">
      <c r="Y45" s="171"/>
      <c r="AL45" s="171"/>
    </row>
    <row r="46" spans="25:38" s="27" customFormat="1">
      <c r="Y46" s="171"/>
      <c r="AL46" s="171"/>
    </row>
    <row r="47" spans="25:38" s="27" customFormat="1">
      <c r="Y47" s="171"/>
      <c r="AL47" s="171"/>
    </row>
    <row r="48" spans="25:38" s="27" customFormat="1">
      <c r="Y48" s="171"/>
      <c r="AL48" s="171"/>
    </row>
    <row r="49" spans="25:38" s="27" customFormat="1">
      <c r="Y49" s="171"/>
      <c r="AL49" s="171"/>
    </row>
    <row r="50" spans="25:38" s="27" customFormat="1">
      <c r="Y50" s="171"/>
      <c r="AL50" s="171"/>
    </row>
    <row r="51" spans="25:38" s="27" customFormat="1">
      <c r="Y51" s="171"/>
      <c r="AL51" s="171"/>
    </row>
    <row r="52" spans="25:38" s="27" customFormat="1">
      <c r="Y52" s="171"/>
      <c r="AL52" s="171"/>
    </row>
    <row r="53" spans="25:38" s="27" customFormat="1">
      <c r="Y53" s="171"/>
      <c r="AL53" s="171"/>
    </row>
    <row r="54" spans="25:38" s="27" customFormat="1">
      <c r="Y54" s="171"/>
      <c r="AL54" s="171"/>
    </row>
    <row r="55" spans="25:38" s="27" customFormat="1">
      <c r="Y55" s="171"/>
      <c r="AL55" s="171"/>
    </row>
    <row r="56" spans="25:38" s="27" customFormat="1">
      <c r="Y56" s="171"/>
      <c r="AL56" s="171"/>
    </row>
    <row r="57" spans="25:38" s="27" customFormat="1">
      <c r="Y57" s="171"/>
      <c r="AL57" s="171"/>
    </row>
    <row r="58" spans="25:38" s="27" customFormat="1">
      <c r="Y58" s="171"/>
      <c r="AL58" s="171"/>
    </row>
    <row r="59" spans="25:38" s="27" customFormat="1">
      <c r="Y59" s="171"/>
      <c r="AL59" s="171"/>
    </row>
    <row r="60" spans="25:38" s="27" customFormat="1">
      <c r="Y60" s="171"/>
      <c r="AL60" s="171"/>
    </row>
    <row r="61" spans="25:38" s="27" customFormat="1">
      <c r="Y61" s="171"/>
      <c r="AL61" s="171"/>
    </row>
    <row r="62" spans="25:38" s="27" customFormat="1">
      <c r="Y62" s="171"/>
      <c r="AL62" s="171"/>
    </row>
    <row r="63" spans="25:38" s="27" customFormat="1">
      <c r="Y63" s="171"/>
      <c r="AL63" s="171"/>
    </row>
  </sheetData>
  <mergeCells count="13">
    <mergeCell ref="AZ4:BB4"/>
    <mergeCell ref="AJ4:AK4"/>
    <mergeCell ref="AL4:AL5"/>
    <mergeCell ref="AM4:AR4"/>
    <mergeCell ref="Y4:AC4"/>
    <mergeCell ref="AF4:AI4"/>
    <mergeCell ref="AY4:AY5"/>
    <mergeCell ref="AS4:AX4"/>
    <mergeCell ref="I4:L4"/>
    <mergeCell ref="E4:F4"/>
    <mergeCell ref="G4:H4"/>
    <mergeCell ref="AD4:AE4"/>
    <mergeCell ref="M4:X4"/>
  </mergeCells>
  <phoneticPr fontId="1" type="noConversion"/>
  <dataValidations count="11">
    <dataValidation type="list" allowBlank="1" showInputMessage="1" showErrorMessage="1" sqref="AT6:AT10" xr:uid="{00000000-0002-0000-1100-000001000000}">
      <formula1>펀드법적유형</formula1>
    </dataValidation>
    <dataValidation type="list" allowBlank="1" showInputMessage="1" showErrorMessage="1" error="목록에서 선택" sqref="AU6:AU17" xr:uid="{00000000-0002-0000-1100-000000000000}">
      <formula1>참여인력구분</formula1>
    </dataValidation>
    <dataValidation type="list" allowBlank="1" showInputMessage="1" showErrorMessage="1" sqref="AD6:AD17 AF6:AF17 AM6:AQ17" xr:uid="{00000000-0002-0000-1100-000002000000}">
      <formula1>여부</formula1>
    </dataValidation>
    <dataValidation type="list" allowBlank="1" showInputMessage="1" showErrorMessage="1" sqref="N6:N17" xr:uid="{00000000-0002-0000-1100-000003000000}">
      <formula1>투자기업_법인유형</formula1>
    </dataValidation>
    <dataValidation type="list" allowBlank="1" showInputMessage="1" showErrorMessage="1" sqref="P6:P17" xr:uid="{00000000-0002-0000-1100-000004000000}">
      <formula1>제안펀드의_주목적투자분야와_관련성</formula1>
    </dataValidation>
    <dataValidation type="list" allowBlank="1" showInputMessage="1" showErrorMessage="1" sqref="S6:S17" xr:uid="{00000000-0002-0000-1100-000005000000}">
      <formula1>투자유형</formula1>
    </dataValidation>
    <dataValidation type="list" allowBlank="1" showInputMessage="1" showErrorMessage="1" sqref="V6:V17" xr:uid="{00000000-0002-0000-1100-000006000000}">
      <formula1>회수구분</formula1>
    </dataValidation>
    <dataValidation type="list" allowBlank="1" showInputMessage="1" showErrorMessage="1" sqref="AB6:AB17" xr:uid="{00000000-0002-0000-1100-000007000000}">
      <formula1>회수유형</formula1>
    </dataValidation>
    <dataValidation type="list" allowBlank="1" showInputMessage="1" showErrorMessage="1" sqref="AL6:AL17" xr:uid="{00000000-0002-0000-1100-000008000000}">
      <formula1>투자계정구분</formula1>
    </dataValidation>
    <dataValidation type="date" allowBlank="1" showInputMessage="1" showErrorMessage="1" sqref="R16:R17" xr:uid="{00000000-0002-0000-1100-000009000000}">
      <formula1>40909</formula1>
      <formula2>44561</formula2>
    </dataValidation>
    <dataValidation type="date" operator="lessThanOrEqual" allowBlank="1" showInputMessage="1" showErrorMessage="1" sqref="Y18" xr:uid="{00000000-0002-0000-1100-00000A000000}">
      <formula1>44561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100-00000B000000}">
          <x14:formula1>
            <xm:f>'열제목별 목록값'!$C$30:$C$48</xm:f>
          </x14:formula1>
          <xm:sqref>AT11:AT17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tabColor rgb="FF92D050"/>
  </sheetPr>
  <dimension ref="E1:K21"/>
  <sheetViews>
    <sheetView topLeftCell="E4" zoomScaleNormal="100" workbookViewId="0">
      <selection activeCell="E4" sqref="E4:F4"/>
    </sheetView>
  </sheetViews>
  <sheetFormatPr defaultColWidth="9" defaultRowHeight="16.5"/>
  <cols>
    <col min="1" max="4" width="0" style="59" hidden="1" customWidth="1"/>
    <col min="5" max="5" width="10.625" style="59" customWidth="1"/>
    <col min="6" max="6" width="13.625" style="59" customWidth="1"/>
    <col min="7" max="7" width="12.625" style="59" customWidth="1"/>
    <col min="8" max="8" width="28.75" style="59" customWidth="1"/>
    <col min="9" max="9" width="30.625" style="59" customWidth="1"/>
    <col min="10" max="10" width="15.625" style="59" customWidth="1"/>
    <col min="11" max="11" width="20.625" style="59" customWidth="1"/>
    <col min="12" max="16384" width="9" style="59"/>
  </cols>
  <sheetData>
    <row r="1" spans="5:11" hidden="1"/>
    <row r="2" spans="5:11" hidden="1"/>
    <row r="3" spans="5:11" hidden="1"/>
    <row r="4" spans="5:11">
      <c r="E4" s="528" t="s">
        <v>173</v>
      </c>
      <c r="F4" s="528"/>
      <c r="G4" s="528" t="s">
        <v>120</v>
      </c>
      <c r="H4" s="528"/>
      <c r="I4" s="528"/>
      <c r="J4" s="528"/>
      <c r="K4" s="528"/>
    </row>
    <row r="5" spans="5:11" ht="27">
      <c r="E5" s="54" t="s">
        <v>20</v>
      </c>
      <c r="F5" s="12" t="s">
        <v>111</v>
      </c>
      <c r="G5" s="54" t="s">
        <v>121</v>
      </c>
      <c r="H5" s="54" t="s">
        <v>122</v>
      </c>
      <c r="I5" s="54" t="s">
        <v>123</v>
      </c>
      <c r="J5" s="54" t="s">
        <v>124</v>
      </c>
      <c r="K5" s="54" t="s">
        <v>125</v>
      </c>
    </row>
    <row r="6" spans="5:11" hidden="1">
      <c r="E6" s="78"/>
      <c r="F6" s="77"/>
      <c r="G6" s="78"/>
      <c r="H6" s="78"/>
      <c r="I6" s="78"/>
      <c r="J6" s="78"/>
      <c r="K6" s="78"/>
    </row>
    <row r="7" spans="5:11" hidden="1">
      <c r="E7" s="78"/>
      <c r="F7" s="77"/>
      <c r="G7" s="78"/>
      <c r="H7" s="78"/>
      <c r="I7" s="78"/>
      <c r="J7" s="78"/>
      <c r="K7" s="78"/>
    </row>
    <row r="8" spans="5:11" hidden="1">
      <c r="E8" s="78"/>
      <c r="F8" s="77"/>
      <c r="G8" s="78"/>
      <c r="H8" s="78"/>
      <c r="I8" s="78"/>
      <c r="J8" s="78"/>
      <c r="K8" s="78"/>
    </row>
    <row r="9" spans="5:11" hidden="1">
      <c r="E9" s="32"/>
      <c r="F9" s="89"/>
      <c r="G9" s="32"/>
      <c r="H9" s="32"/>
      <c r="I9" s="32"/>
      <c r="J9" s="32"/>
      <c r="K9" s="32"/>
    </row>
    <row r="10" spans="5:11" hidden="1">
      <c r="E10" s="32"/>
      <c r="F10" s="89"/>
      <c r="G10" s="32"/>
      <c r="H10" s="32"/>
      <c r="I10" s="32"/>
      <c r="J10" s="32"/>
      <c r="K10" s="32"/>
    </row>
    <row r="11" spans="5:11">
      <c r="E11" s="90" t="s">
        <v>981</v>
      </c>
      <c r="F11" s="82">
        <f t="shared" ref="F11:F21" si="0">IF(ISBLANK($E11),"",VLOOKUP($E11,대표이사_참여인력_개요,2,FALSE))</f>
        <v>700101</v>
      </c>
      <c r="G11" s="221">
        <v>36892</v>
      </c>
      <c r="H11" s="81" t="s">
        <v>982</v>
      </c>
      <c r="I11" s="81" t="s">
        <v>983</v>
      </c>
      <c r="J11" s="81" t="s">
        <v>984</v>
      </c>
      <c r="K11" s="81" t="s">
        <v>952</v>
      </c>
    </row>
    <row r="12" spans="5:11">
      <c r="E12" s="90" t="s">
        <v>981</v>
      </c>
      <c r="F12" s="82">
        <f t="shared" si="0"/>
        <v>700101</v>
      </c>
      <c r="G12" s="221">
        <v>35065</v>
      </c>
      <c r="H12" s="81" t="s">
        <v>985</v>
      </c>
      <c r="I12" s="81"/>
      <c r="J12" s="81"/>
      <c r="K12" s="81" t="s">
        <v>952</v>
      </c>
    </row>
    <row r="13" spans="5:11">
      <c r="E13" s="90"/>
      <c r="F13" s="82" t="str">
        <f t="shared" si="0"/>
        <v/>
      </c>
      <c r="G13" s="40"/>
      <c r="H13" s="81"/>
      <c r="I13" s="81"/>
      <c r="J13" s="81"/>
      <c r="K13" s="81"/>
    </row>
    <row r="14" spans="5:11">
      <c r="E14" s="90"/>
      <c r="F14" s="82" t="str">
        <f t="shared" si="0"/>
        <v/>
      </c>
      <c r="G14" s="40"/>
      <c r="H14" s="81"/>
      <c r="I14" s="81"/>
      <c r="J14" s="81"/>
      <c r="K14" s="81"/>
    </row>
    <row r="15" spans="5:11">
      <c r="E15" s="90"/>
      <c r="F15" s="82" t="str">
        <f t="shared" si="0"/>
        <v/>
      </c>
      <c r="G15" s="40"/>
      <c r="H15" s="81"/>
      <c r="I15" s="81"/>
      <c r="J15" s="81"/>
      <c r="K15" s="81"/>
    </row>
    <row r="16" spans="5:11">
      <c r="E16" s="90"/>
      <c r="F16" s="82" t="str">
        <f t="shared" si="0"/>
        <v/>
      </c>
      <c r="G16" s="40"/>
      <c r="H16" s="81"/>
      <c r="I16" s="81"/>
      <c r="J16" s="81"/>
      <c r="K16" s="81"/>
    </row>
    <row r="17" spans="5:11">
      <c r="E17" s="90"/>
      <c r="F17" s="82" t="str">
        <f t="shared" si="0"/>
        <v/>
      </c>
      <c r="G17" s="40"/>
      <c r="H17" s="81"/>
      <c r="I17" s="81"/>
      <c r="J17" s="81"/>
      <c r="K17" s="81"/>
    </row>
    <row r="18" spans="5:11">
      <c r="E18" s="90"/>
      <c r="F18" s="82" t="str">
        <f t="shared" si="0"/>
        <v/>
      </c>
      <c r="G18" s="40"/>
      <c r="H18" s="81"/>
      <c r="I18" s="81"/>
      <c r="J18" s="81"/>
      <c r="K18" s="81"/>
    </row>
    <row r="19" spans="5:11">
      <c r="E19" s="90"/>
      <c r="F19" s="82" t="str">
        <f t="shared" si="0"/>
        <v/>
      </c>
      <c r="G19" s="40"/>
      <c r="H19" s="81"/>
      <c r="I19" s="81"/>
      <c r="J19" s="81"/>
      <c r="K19" s="81"/>
    </row>
    <row r="20" spans="5:11">
      <c r="E20" s="90"/>
      <c r="F20" s="82" t="str">
        <f t="shared" si="0"/>
        <v/>
      </c>
      <c r="G20" s="40"/>
      <c r="H20" s="81"/>
      <c r="I20" s="81"/>
      <c r="J20" s="81"/>
      <c r="K20" s="81"/>
    </row>
    <row r="21" spans="5:11">
      <c r="E21" s="90"/>
      <c r="F21" s="82" t="str">
        <f t="shared" si="0"/>
        <v/>
      </c>
      <c r="G21" s="40"/>
      <c r="H21" s="81"/>
      <c r="I21" s="81"/>
      <c r="J21" s="81"/>
      <c r="K21" s="81"/>
    </row>
  </sheetData>
  <mergeCells count="2">
    <mergeCell ref="E4:F4"/>
    <mergeCell ref="G4:K4"/>
  </mergeCells>
  <phoneticPr fontId="1" type="noConversion"/>
  <dataValidations count="1">
    <dataValidation type="date" allowBlank="1" showInputMessage="1" showErrorMessage="1" error="연월일을 입력" sqref="G4:G20" xr:uid="{00000000-0002-0000-1200-000000000000}">
      <formula1>1</formula1>
      <formula2>2958465</formula2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tabColor rgb="FF92D050"/>
  </sheetPr>
  <dimension ref="B1:Y21"/>
  <sheetViews>
    <sheetView topLeftCell="A4" zoomScaleNormal="100" workbookViewId="0">
      <selection activeCell="H19" sqref="H19"/>
    </sheetView>
  </sheetViews>
  <sheetFormatPr defaultColWidth="9" defaultRowHeight="16.5"/>
  <cols>
    <col min="1" max="1" width="0.125" style="59" customWidth="1"/>
    <col min="2" max="4" width="9" style="59" hidden="1" customWidth="1"/>
    <col min="5" max="5" width="10.625" style="59" customWidth="1"/>
    <col min="6" max="6" width="12.625" style="59" customWidth="1"/>
    <col min="7" max="7" width="15.625" style="59" customWidth="1"/>
    <col min="8" max="8" width="28.75" style="59" customWidth="1"/>
    <col min="9" max="9" width="6.75" style="59" hidden="1" customWidth="1"/>
    <col min="10" max="10" width="9.75" style="59" bestFit="1" customWidth="1"/>
    <col min="11" max="11" width="9.875" style="59" bestFit="1" customWidth="1"/>
    <col min="12" max="12" width="7.875" style="59" customWidth="1"/>
    <col min="13" max="13" width="16.625" style="59" customWidth="1"/>
    <col min="14" max="14" width="10.625" style="59" customWidth="1"/>
    <col min="15" max="15" width="28.75" style="59" customWidth="1"/>
    <col min="16" max="17" width="13.875" style="59" customWidth="1"/>
    <col min="18" max="18" width="7.5" style="59" customWidth="1"/>
    <col min="19" max="19" width="11" style="59" customWidth="1"/>
    <col min="20" max="20" width="12.375" style="59" customWidth="1"/>
    <col min="21" max="21" width="9" style="59" customWidth="1"/>
    <col min="22" max="22" width="29.125" style="59" customWidth="1"/>
    <col min="23" max="24" width="9.875" style="59" bestFit="1" customWidth="1"/>
    <col min="25" max="16384" width="9" style="59"/>
  </cols>
  <sheetData>
    <row r="1" spans="2:25" ht="9.6" hidden="1" customHeight="1"/>
    <row r="2" spans="2:25" ht="9.6" hidden="1" customHeight="1"/>
    <row r="3" spans="2:25" ht="9.6" hidden="1" customHeight="1">
      <c r="I3" s="59">
        <v>4</v>
      </c>
    </row>
    <row r="4" spans="2:25" ht="16.5" customHeight="1">
      <c r="E4" s="519" t="s">
        <v>208</v>
      </c>
      <c r="F4" s="512"/>
      <c r="G4" s="528" t="s">
        <v>216</v>
      </c>
      <c r="H4" s="544"/>
      <c r="I4" s="544"/>
      <c r="J4" s="528" t="s">
        <v>217</v>
      </c>
      <c r="K4" s="528"/>
      <c r="L4" s="528"/>
      <c r="M4" s="528" t="s">
        <v>218</v>
      </c>
      <c r="N4" s="544"/>
      <c r="O4" s="544"/>
      <c r="P4" s="519" t="s">
        <v>219</v>
      </c>
      <c r="Q4" s="511"/>
      <c r="R4" s="512"/>
      <c r="S4" s="519" t="s">
        <v>220</v>
      </c>
      <c r="T4" s="542"/>
      <c r="U4" s="542"/>
      <c r="V4" s="543"/>
      <c r="W4" s="528" t="s">
        <v>221</v>
      </c>
      <c r="X4" s="528"/>
      <c r="Y4" s="528"/>
    </row>
    <row r="5" spans="2:25" ht="40.5">
      <c r="E5" s="54" t="s">
        <v>209</v>
      </c>
      <c r="F5" s="12" t="s">
        <v>210</v>
      </c>
      <c r="G5" s="54" t="s">
        <v>211</v>
      </c>
      <c r="H5" s="54" t="s">
        <v>212</v>
      </c>
      <c r="I5" s="54"/>
      <c r="J5" s="54" t="s">
        <v>213</v>
      </c>
      <c r="K5" s="54" t="s">
        <v>214</v>
      </c>
      <c r="L5" s="49" t="s">
        <v>215</v>
      </c>
      <c r="M5" s="54" t="s">
        <v>222</v>
      </c>
      <c r="N5" s="49" t="s">
        <v>223</v>
      </c>
      <c r="O5" s="49" t="s">
        <v>224</v>
      </c>
      <c r="P5" s="54" t="s">
        <v>213</v>
      </c>
      <c r="Q5" s="54" t="s">
        <v>214</v>
      </c>
      <c r="R5" s="49" t="s">
        <v>215</v>
      </c>
      <c r="S5" s="52" t="s">
        <v>225</v>
      </c>
      <c r="T5" s="18" t="s">
        <v>228</v>
      </c>
      <c r="U5" s="19" t="s">
        <v>226</v>
      </c>
      <c r="V5" s="20" t="s">
        <v>227</v>
      </c>
      <c r="W5" s="54" t="s">
        <v>213</v>
      </c>
      <c r="X5" s="54" t="s">
        <v>214</v>
      </c>
      <c r="Y5" s="54" t="s">
        <v>215</v>
      </c>
    </row>
    <row r="6" spans="2:25" hidden="1">
      <c r="E6" s="76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9"/>
      <c r="U6" s="80"/>
      <c r="V6" s="57"/>
      <c r="W6" s="32"/>
      <c r="X6" s="32"/>
      <c r="Y6" s="32"/>
    </row>
    <row r="7" spans="2:25" hidden="1">
      <c r="E7" s="76"/>
      <c r="F7" s="77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9"/>
      <c r="U7" s="80"/>
      <c r="V7" s="57"/>
      <c r="W7" s="32"/>
      <c r="X7" s="32"/>
      <c r="Y7" s="32"/>
    </row>
    <row r="8" spans="2:25" hidden="1">
      <c r="E8" s="76"/>
      <c r="F8" s="77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9"/>
      <c r="U8" s="80"/>
      <c r="V8" s="57"/>
      <c r="W8" s="32"/>
      <c r="X8" s="32"/>
      <c r="Y8" s="32"/>
    </row>
    <row r="9" spans="2:25" hidden="1">
      <c r="E9" s="76"/>
      <c r="F9" s="77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9"/>
      <c r="U9" s="80"/>
      <c r="V9" s="57"/>
      <c r="W9" s="32"/>
      <c r="X9" s="32"/>
      <c r="Y9" s="32"/>
    </row>
    <row r="10" spans="2:25" hidden="1">
      <c r="E10" s="76"/>
      <c r="F10" s="77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9"/>
      <c r="U10" s="80"/>
      <c r="V10" s="57"/>
      <c r="W10" s="32"/>
      <c r="X10" s="32"/>
      <c r="Y10" s="32"/>
    </row>
    <row r="11" spans="2:25">
      <c r="E11" s="150" t="s">
        <v>964</v>
      </c>
      <c r="F11" s="82">
        <f t="shared" ref="F11:F20" si="0">IF(ISBLANK($E11),"",VLOOKUP($E11,대표이사_참여인력_개요,2,FALSE))</f>
        <v>700101</v>
      </c>
      <c r="G11" s="41" t="s">
        <v>198</v>
      </c>
      <c r="H11" s="216" t="s">
        <v>906</v>
      </c>
      <c r="I11" s="254"/>
      <c r="J11" s="221">
        <v>41640</v>
      </c>
      <c r="K11" s="221">
        <v>45657</v>
      </c>
      <c r="L11" s="83">
        <f t="shared" ref="L11:L18" si="1">IF(ISBLANK(J11),"",DATEDIF(J11,K11,"d")/365)</f>
        <v>11.005479452054795</v>
      </c>
      <c r="M11" s="81" t="s">
        <v>969</v>
      </c>
      <c r="N11" s="81" t="s">
        <v>987</v>
      </c>
      <c r="O11" s="223"/>
      <c r="P11" s="221">
        <v>42005</v>
      </c>
      <c r="Q11" s="221">
        <v>45657</v>
      </c>
      <c r="R11" s="84">
        <f t="shared" ref="R11:R19" si="2">IF(ISBLANK(P11),"",DATEDIF(P11,Q11,"d")/365)</f>
        <v>10.005479452054795</v>
      </c>
      <c r="S11" s="85" t="s">
        <v>113</v>
      </c>
      <c r="T11" s="85" t="s">
        <v>188</v>
      </c>
      <c r="U11" s="86" t="s">
        <v>113</v>
      </c>
      <c r="V11" s="57"/>
      <c r="W11" s="221">
        <v>42005</v>
      </c>
      <c r="X11" s="221">
        <v>45657</v>
      </c>
      <c r="Y11" s="88">
        <f t="shared" ref="Y11:Y17" si="3">IF(ISBLANK(W11),"",DATEDIF(W11,X11,"d")/365)</f>
        <v>10.005479452054795</v>
      </c>
    </row>
    <row r="12" spans="2:25" s="173" customFormat="1">
      <c r="B12" s="148"/>
      <c r="C12" s="148"/>
      <c r="D12" s="148"/>
      <c r="E12" s="150" t="s">
        <v>964</v>
      </c>
      <c r="F12" s="82">
        <f t="shared" si="0"/>
        <v>700101</v>
      </c>
      <c r="G12" s="41" t="s">
        <v>198</v>
      </c>
      <c r="H12" s="216" t="s">
        <v>906</v>
      </c>
      <c r="I12" s="254"/>
      <c r="J12" s="221">
        <v>41640</v>
      </c>
      <c r="K12" s="221">
        <v>45657</v>
      </c>
      <c r="L12" s="83">
        <f t="shared" si="1"/>
        <v>11.005479452054795</v>
      </c>
      <c r="M12" s="81" t="s">
        <v>970</v>
      </c>
      <c r="N12" s="81" t="s">
        <v>988</v>
      </c>
      <c r="O12" s="223"/>
      <c r="P12" s="221">
        <v>42005</v>
      </c>
      <c r="Q12" s="221">
        <v>45657</v>
      </c>
      <c r="R12" s="84">
        <f t="shared" si="2"/>
        <v>10.005479452054795</v>
      </c>
      <c r="S12" s="85" t="s">
        <v>113</v>
      </c>
      <c r="T12" s="85" t="s">
        <v>189</v>
      </c>
      <c r="U12" s="86" t="s">
        <v>100</v>
      </c>
      <c r="V12" s="181"/>
      <c r="W12" s="221">
        <v>42005</v>
      </c>
      <c r="X12" s="221">
        <v>45657</v>
      </c>
      <c r="Y12" s="88">
        <f t="shared" si="3"/>
        <v>10.005479452054795</v>
      </c>
    </row>
    <row r="13" spans="2:25">
      <c r="E13" s="150" t="s">
        <v>964</v>
      </c>
      <c r="F13" s="82">
        <f t="shared" si="0"/>
        <v>700101</v>
      </c>
      <c r="G13" s="41" t="s">
        <v>198</v>
      </c>
      <c r="H13" s="216" t="s">
        <v>906</v>
      </c>
      <c r="I13" s="254"/>
      <c r="J13" s="221">
        <v>41640</v>
      </c>
      <c r="K13" s="221">
        <v>45657</v>
      </c>
      <c r="L13" s="83">
        <f t="shared" si="1"/>
        <v>11.005479452054795</v>
      </c>
      <c r="M13" s="81" t="s">
        <v>970</v>
      </c>
      <c r="N13" s="81" t="s">
        <v>989</v>
      </c>
      <c r="O13" s="223"/>
      <c r="P13" s="221">
        <v>41640</v>
      </c>
      <c r="Q13" s="221">
        <v>42004</v>
      </c>
      <c r="R13" s="84">
        <f t="shared" si="2"/>
        <v>0.99726027397260275</v>
      </c>
      <c r="S13" s="85" t="s">
        <v>113</v>
      </c>
      <c r="T13" s="85" t="s">
        <v>431</v>
      </c>
      <c r="U13" s="86" t="s">
        <v>113</v>
      </c>
      <c r="V13" s="57"/>
      <c r="W13" s="221">
        <v>41640</v>
      </c>
      <c r="X13" s="221">
        <v>42004</v>
      </c>
      <c r="Y13" s="88">
        <f t="shared" si="3"/>
        <v>0.99726027397260275</v>
      </c>
    </row>
    <row r="14" spans="2:25">
      <c r="E14" s="150" t="s">
        <v>964</v>
      </c>
      <c r="F14" s="82">
        <f t="shared" si="0"/>
        <v>700101</v>
      </c>
      <c r="G14" s="41" t="s">
        <v>432</v>
      </c>
      <c r="H14" s="216" t="s">
        <v>986</v>
      </c>
      <c r="I14" s="254"/>
      <c r="J14" s="221">
        <v>40087</v>
      </c>
      <c r="K14" s="221">
        <v>41639</v>
      </c>
      <c r="L14" s="83">
        <f t="shared" si="1"/>
        <v>4.2520547945205482</v>
      </c>
      <c r="M14" s="81" t="s">
        <v>955</v>
      </c>
      <c r="N14" s="81" t="s">
        <v>988</v>
      </c>
      <c r="O14" s="223"/>
      <c r="P14" s="221">
        <v>40087</v>
      </c>
      <c r="Q14" s="221">
        <v>41639</v>
      </c>
      <c r="R14" s="84">
        <f t="shared" si="2"/>
        <v>4.2520547945205482</v>
      </c>
      <c r="S14" s="85" t="s">
        <v>100</v>
      </c>
      <c r="T14" s="85" t="s">
        <v>203</v>
      </c>
      <c r="U14" s="86" t="s">
        <v>100</v>
      </c>
      <c r="V14" s="57"/>
      <c r="W14" s="221">
        <v>40087</v>
      </c>
      <c r="X14" s="221">
        <v>41639</v>
      </c>
      <c r="Y14" s="88">
        <f t="shared" si="3"/>
        <v>4.2520547945205482</v>
      </c>
    </row>
    <row r="15" spans="2:25">
      <c r="E15" s="150" t="s">
        <v>964</v>
      </c>
      <c r="F15" s="82">
        <f t="shared" si="0"/>
        <v>700101</v>
      </c>
      <c r="G15" s="41" t="s">
        <v>198</v>
      </c>
      <c r="H15" s="216" t="s">
        <v>968</v>
      </c>
      <c r="I15" s="254"/>
      <c r="J15" s="221">
        <v>39083</v>
      </c>
      <c r="K15" s="221">
        <v>40086</v>
      </c>
      <c r="L15" s="83">
        <f t="shared" si="1"/>
        <v>2.7479452054794522</v>
      </c>
      <c r="M15" s="81" t="s">
        <v>971</v>
      </c>
      <c r="N15" s="81" t="s">
        <v>990</v>
      </c>
      <c r="O15" s="223"/>
      <c r="P15" s="221">
        <v>39448</v>
      </c>
      <c r="Q15" s="221">
        <v>40086</v>
      </c>
      <c r="R15" s="84">
        <f t="shared" si="2"/>
        <v>1.747945205479452</v>
      </c>
      <c r="S15" s="85" t="s">
        <v>113</v>
      </c>
      <c r="T15" s="85" t="s">
        <v>188</v>
      </c>
      <c r="U15" s="86" t="s">
        <v>100</v>
      </c>
      <c r="V15" s="57"/>
      <c r="W15" s="221">
        <v>39448</v>
      </c>
      <c r="X15" s="221">
        <v>40086</v>
      </c>
      <c r="Y15" s="88">
        <f t="shared" si="3"/>
        <v>1.747945205479452</v>
      </c>
    </row>
    <row r="16" spans="2:25">
      <c r="E16" s="150" t="s">
        <v>964</v>
      </c>
      <c r="F16" s="82">
        <f t="shared" si="0"/>
        <v>700101</v>
      </c>
      <c r="G16" s="41" t="s">
        <v>198</v>
      </c>
      <c r="H16" s="216" t="s">
        <v>968</v>
      </c>
      <c r="I16" s="254"/>
      <c r="J16" s="221">
        <v>39083</v>
      </c>
      <c r="K16" s="221">
        <v>40086</v>
      </c>
      <c r="L16" s="83">
        <f t="shared" si="1"/>
        <v>2.7479452054794522</v>
      </c>
      <c r="M16" s="81" t="s">
        <v>971</v>
      </c>
      <c r="N16" s="81" t="s">
        <v>988</v>
      </c>
      <c r="O16" s="223"/>
      <c r="P16" s="221">
        <v>39083</v>
      </c>
      <c r="Q16" s="221">
        <v>39447</v>
      </c>
      <c r="R16" s="84">
        <f t="shared" si="2"/>
        <v>0.99726027397260275</v>
      </c>
      <c r="S16" s="85" t="s">
        <v>113</v>
      </c>
      <c r="T16" s="85" t="s">
        <v>188</v>
      </c>
      <c r="U16" s="86" t="s">
        <v>100</v>
      </c>
      <c r="V16" s="57"/>
      <c r="W16" s="221">
        <v>39083</v>
      </c>
      <c r="X16" s="221">
        <v>39447</v>
      </c>
      <c r="Y16" s="88">
        <f t="shared" si="3"/>
        <v>0.99726027397260275</v>
      </c>
    </row>
    <row r="17" spans="2:25">
      <c r="E17" s="150" t="s">
        <v>954</v>
      </c>
      <c r="F17" s="82">
        <f t="shared" si="0"/>
        <v>710101</v>
      </c>
      <c r="G17" s="41" t="s">
        <v>198</v>
      </c>
      <c r="H17" s="216" t="s">
        <v>906</v>
      </c>
      <c r="I17" s="254"/>
      <c r="J17" s="221">
        <v>40544</v>
      </c>
      <c r="K17" s="221">
        <v>45657</v>
      </c>
      <c r="L17" s="83">
        <f t="shared" si="1"/>
        <v>14.008219178082191</v>
      </c>
      <c r="M17" s="81" t="s">
        <v>971</v>
      </c>
      <c r="N17" s="81" t="s">
        <v>988</v>
      </c>
      <c r="O17" s="223"/>
      <c r="P17" s="221">
        <v>40544</v>
      </c>
      <c r="Q17" s="221">
        <v>45657</v>
      </c>
      <c r="R17" s="84">
        <f t="shared" si="2"/>
        <v>14.008219178082191</v>
      </c>
      <c r="S17" s="85" t="s">
        <v>113</v>
      </c>
      <c r="T17" s="85" t="s">
        <v>188</v>
      </c>
      <c r="U17" s="86" t="s">
        <v>100</v>
      </c>
      <c r="V17" s="57"/>
      <c r="W17" s="221">
        <v>40544</v>
      </c>
      <c r="X17" s="221">
        <v>45657</v>
      </c>
      <c r="Y17" s="88">
        <f t="shared" si="3"/>
        <v>14.008219178082191</v>
      </c>
    </row>
    <row r="18" spans="2:25">
      <c r="E18" s="150" t="s">
        <v>957</v>
      </c>
      <c r="F18" s="82">
        <f t="shared" si="0"/>
        <v>720101</v>
      </c>
      <c r="G18" s="41" t="s">
        <v>198</v>
      </c>
      <c r="H18" s="216" t="s">
        <v>1038</v>
      </c>
      <c r="I18" s="254"/>
      <c r="J18" s="221">
        <v>42005</v>
      </c>
      <c r="K18" s="221">
        <v>45657</v>
      </c>
      <c r="L18" s="83">
        <f t="shared" si="1"/>
        <v>10.005479452054795</v>
      </c>
      <c r="M18" s="81"/>
      <c r="N18" s="81"/>
      <c r="O18" s="223"/>
      <c r="P18" s="221"/>
      <c r="Q18" s="221"/>
      <c r="R18" s="84" t="str">
        <f t="shared" si="2"/>
        <v/>
      </c>
      <c r="S18" s="85"/>
      <c r="T18" s="85"/>
      <c r="U18" s="86"/>
      <c r="V18" s="57"/>
      <c r="W18" s="87"/>
      <c r="X18" s="87"/>
      <c r="Y18" s="88" t="str">
        <f t="shared" ref="Y18:Y21" si="4">IF(ISBLANK(W18),"",DATEDIF(W18,X18,"d")/365)</f>
        <v/>
      </c>
    </row>
    <row r="19" spans="2:25">
      <c r="E19" s="150" t="s">
        <v>957</v>
      </c>
      <c r="F19" s="82">
        <f t="shared" si="0"/>
        <v>720101</v>
      </c>
      <c r="G19" s="41" t="s">
        <v>432</v>
      </c>
      <c r="H19" s="216" t="s">
        <v>967</v>
      </c>
      <c r="I19" s="254"/>
      <c r="J19" s="221">
        <v>40179</v>
      </c>
      <c r="K19" s="221">
        <v>42004</v>
      </c>
      <c r="L19" s="83">
        <f t="shared" ref="L19:L20" si="5">IF(ISBLANK(J19),"",DATEDIF(J19,K19,"d")/365)</f>
        <v>5</v>
      </c>
      <c r="M19" s="81"/>
      <c r="N19" s="81"/>
      <c r="O19" s="43"/>
      <c r="P19" s="40"/>
      <c r="Q19" s="40"/>
      <c r="R19" s="84" t="str">
        <f t="shared" si="2"/>
        <v/>
      </c>
      <c r="S19" s="85"/>
      <c r="T19" s="85"/>
      <c r="U19" s="86"/>
      <c r="V19" s="57"/>
      <c r="W19" s="87"/>
      <c r="X19" s="87"/>
      <c r="Y19" s="88" t="str">
        <f t="shared" si="4"/>
        <v/>
      </c>
    </row>
    <row r="20" spans="2:25" s="173" customFormat="1">
      <c r="B20" s="148"/>
      <c r="C20" s="148"/>
      <c r="D20" s="148"/>
      <c r="E20" s="150" t="s">
        <v>957</v>
      </c>
      <c r="F20" s="82">
        <f t="shared" si="0"/>
        <v>720101</v>
      </c>
      <c r="G20" s="41" t="s">
        <v>198</v>
      </c>
      <c r="H20" s="216" t="s">
        <v>968</v>
      </c>
      <c r="I20" s="254"/>
      <c r="J20" s="221">
        <v>39448</v>
      </c>
      <c r="K20" s="221">
        <v>40178</v>
      </c>
      <c r="L20" s="83">
        <f t="shared" si="5"/>
        <v>2</v>
      </c>
      <c r="M20" s="72"/>
      <c r="N20" s="72"/>
      <c r="O20" s="178"/>
      <c r="P20" s="156"/>
      <c r="Q20" s="156"/>
      <c r="R20" s="84" t="str">
        <f t="shared" ref="R20:R21" si="6">IF(ISBLANK(P20),"",DATEDIF(P20,Q20,"d")/365)</f>
        <v/>
      </c>
      <c r="S20" s="179"/>
      <c r="T20" s="183"/>
      <c r="U20" s="180"/>
      <c r="V20" s="181"/>
      <c r="W20" s="182"/>
      <c r="X20" s="182"/>
      <c r="Y20" s="88" t="str">
        <f t="shared" si="4"/>
        <v/>
      </c>
    </row>
    <row r="21" spans="2:25">
      <c r="E21" s="150"/>
      <c r="F21" s="82"/>
      <c r="G21" s="41"/>
      <c r="H21" s="216"/>
      <c r="I21" s="254"/>
      <c r="J21" s="221"/>
      <c r="K21" s="221"/>
      <c r="L21" s="83"/>
      <c r="M21" s="81"/>
      <c r="N21" s="81"/>
      <c r="O21" s="43"/>
      <c r="P21" s="40"/>
      <c r="Q21" s="40"/>
      <c r="R21" s="84" t="str">
        <f t="shared" si="6"/>
        <v/>
      </c>
      <c r="S21" s="85"/>
      <c r="T21" s="85"/>
      <c r="U21" s="86"/>
      <c r="V21" s="57"/>
      <c r="W21" s="87"/>
      <c r="X21" s="87"/>
      <c r="Y21" s="88" t="str">
        <f t="shared" si="4"/>
        <v/>
      </c>
    </row>
  </sheetData>
  <mergeCells count="7">
    <mergeCell ref="E4:F4"/>
    <mergeCell ref="P4:R4"/>
    <mergeCell ref="S4:V4"/>
    <mergeCell ref="W4:Y4"/>
    <mergeCell ref="G4:I4"/>
    <mergeCell ref="J4:L4"/>
    <mergeCell ref="M4:O4"/>
  </mergeCells>
  <phoneticPr fontId="1" type="noConversion"/>
  <dataValidations count="3">
    <dataValidation type="list" allowBlank="1" showInputMessage="1" showErrorMessage="1" sqref="G11:G21" xr:uid="{00000000-0002-0000-1300-000000000000}">
      <formula1>재직회사_유형</formula1>
    </dataValidation>
    <dataValidation type="list" allowBlank="1" showInputMessage="1" showErrorMessage="1" sqref="S11:S21 U11:U21" xr:uid="{00000000-0002-0000-1300-000001000000}">
      <formula1>여부</formula1>
    </dataValidation>
    <dataValidation type="list" allowBlank="1" showInputMessage="1" showErrorMessage="1" sqref="T11:T21" xr:uid="{00000000-0002-0000-1300-000002000000}">
      <formula1>주요업무수행내역</formula1>
    </dataValidation>
  </dataValidation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tabColor theme="7" tint="0.39997558519241921"/>
  </sheetPr>
  <dimension ref="A1:D989"/>
  <sheetViews>
    <sheetView zoomScaleNormal="100" workbookViewId="0">
      <selection activeCell="D2" sqref="D2"/>
    </sheetView>
  </sheetViews>
  <sheetFormatPr defaultColWidth="9" defaultRowHeight="16.5"/>
  <cols>
    <col min="1" max="1" width="50.625" style="59" customWidth="1"/>
    <col min="2" max="2" width="14.625" style="59" customWidth="1"/>
    <col min="3" max="4" width="20.625" style="59" customWidth="1"/>
    <col min="5" max="16384" width="9" style="59"/>
  </cols>
  <sheetData>
    <row r="1" spans="1:4" ht="16.5" customHeight="1">
      <c r="A1" s="66" t="s">
        <v>112</v>
      </c>
      <c r="B1" s="66" t="s">
        <v>185</v>
      </c>
      <c r="C1" s="66" t="s">
        <v>380</v>
      </c>
      <c r="D1" s="66" t="s">
        <v>186</v>
      </c>
    </row>
    <row r="2" spans="1:4" ht="16.5" customHeight="1">
      <c r="A2" s="71" t="s">
        <v>991</v>
      </c>
      <c r="B2" s="72" t="s">
        <v>126</v>
      </c>
      <c r="C2" s="73">
        <v>-10000000000</v>
      </c>
      <c r="D2" s="74">
        <v>36161</v>
      </c>
    </row>
    <row r="3" spans="1:4" ht="16.5" customHeight="1">
      <c r="A3" s="71" t="s">
        <v>991</v>
      </c>
      <c r="B3" s="72" t="s">
        <v>127</v>
      </c>
      <c r="C3" s="73">
        <v>2700000000</v>
      </c>
      <c r="D3" s="74">
        <v>36891</v>
      </c>
    </row>
    <row r="4" spans="1:4" ht="16.5" customHeight="1">
      <c r="A4" s="71" t="s">
        <v>991</v>
      </c>
      <c r="B4" s="72" t="s">
        <v>127</v>
      </c>
      <c r="C4" s="73">
        <v>14000000000</v>
      </c>
      <c r="D4" s="74">
        <v>36892</v>
      </c>
    </row>
    <row r="5" spans="1:4" ht="16.5" customHeight="1">
      <c r="A5" s="71" t="s">
        <v>991</v>
      </c>
      <c r="B5" s="72" t="s">
        <v>127</v>
      </c>
      <c r="C5" s="73">
        <v>1000000000</v>
      </c>
      <c r="D5" s="74">
        <v>36892</v>
      </c>
    </row>
    <row r="6" spans="1:4" ht="16.5" customHeight="1">
      <c r="A6" s="71" t="s">
        <v>992</v>
      </c>
      <c r="B6" s="72" t="s">
        <v>126</v>
      </c>
      <c r="C6" s="73">
        <v>-3000000000</v>
      </c>
      <c r="D6" s="74">
        <v>37226</v>
      </c>
    </row>
    <row r="7" spans="1:4" ht="16.5" customHeight="1">
      <c r="A7" s="71" t="s">
        <v>992</v>
      </c>
      <c r="B7" s="72" t="s">
        <v>127</v>
      </c>
      <c r="C7" s="73">
        <v>300000000</v>
      </c>
      <c r="D7" s="74">
        <v>38384</v>
      </c>
    </row>
    <row r="8" spans="1:4" ht="16.5" customHeight="1">
      <c r="A8" s="71" t="s">
        <v>992</v>
      </c>
      <c r="B8" s="72" t="s">
        <v>127</v>
      </c>
      <c r="C8" s="73">
        <v>350000000</v>
      </c>
      <c r="D8" s="74">
        <v>38477</v>
      </c>
    </row>
    <row r="9" spans="1:4" ht="16.5" customHeight="1">
      <c r="A9" s="71" t="s">
        <v>992</v>
      </c>
      <c r="B9" s="72" t="s">
        <v>127</v>
      </c>
      <c r="C9" s="73">
        <v>400000000</v>
      </c>
      <c r="D9" s="74">
        <v>38718</v>
      </c>
    </row>
    <row r="10" spans="1:4" ht="16.5" customHeight="1">
      <c r="A10" s="71" t="s">
        <v>992</v>
      </c>
      <c r="B10" s="72" t="s">
        <v>127</v>
      </c>
      <c r="C10" s="73">
        <v>150000000</v>
      </c>
      <c r="D10" s="74">
        <v>38869</v>
      </c>
    </row>
    <row r="11" spans="1:4" ht="16.5" customHeight="1">
      <c r="A11" s="71" t="s">
        <v>992</v>
      </c>
      <c r="B11" s="72" t="s">
        <v>127</v>
      </c>
      <c r="C11" s="73">
        <v>130000000</v>
      </c>
      <c r="D11" s="74">
        <v>39083</v>
      </c>
    </row>
    <row r="12" spans="1:4" ht="16.5" customHeight="1">
      <c r="A12" s="71" t="s">
        <v>992</v>
      </c>
      <c r="B12" s="72" t="s">
        <v>127</v>
      </c>
      <c r="C12" s="73">
        <v>60000000</v>
      </c>
      <c r="D12" s="74">
        <v>39234</v>
      </c>
    </row>
    <row r="13" spans="1:4" ht="16.5" customHeight="1">
      <c r="A13" s="71" t="s">
        <v>992</v>
      </c>
      <c r="B13" s="72" t="s">
        <v>127</v>
      </c>
      <c r="C13" s="73">
        <v>1800000000</v>
      </c>
      <c r="D13" s="74">
        <v>39448</v>
      </c>
    </row>
    <row r="14" spans="1:4" ht="16.5" customHeight="1">
      <c r="A14" s="71" t="s">
        <v>992</v>
      </c>
      <c r="B14" s="72" t="s">
        <v>127</v>
      </c>
      <c r="C14" s="73">
        <v>400000000</v>
      </c>
      <c r="D14" s="74">
        <v>39600</v>
      </c>
    </row>
    <row r="15" spans="1:4" ht="16.5" customHeight="1">
      <c r="A15" s="71" t="s">
        <v>993</v>
      </c>
      <c r="B15" s="72" t="s">
        <v>126</v>
      </c>
      <c r="C15" s="73">
        <v>-10000000000</v>
      </c>
      <c r="D15" s="74">
        <v>38353</v>
      </c>
    </row>
    <row r="16" spans="1:4" ht="16.5" customHeight="1">
      <c r="A16" s="71" t="s">
        <v>993</v>
      </c>
      <c r="B16" s="72" t="s">
        <v>127</v>
      </c>
      <c r="C16" s="73">
        <v>7700000000</v>
      </c>
      <c r="D16" s="74">
        <v>39448</v>
      </c>
    </row>
    <row r="17" spans="1:4" ht="16.5" customHeight="1">
      <c r="A17" s="71" t="s">
        <v>993</v>
      </c>
      <c r="B17" s="72" t="s">
        <v>127</v>
      </c>
      <c r="C17" s="73">
        <v>1900000000</v>
      </c>
      <c r="D17" s="74">
        <v>39600</v>
      </c>
    </row>
    <row r="18" spans="1:4" ht="16.5" customHeight="1">
      <c r="A18" s="71" t="s">
        <v>993</v>
      </c>
      <c r="B18" s="72" t="s">
        <v>127</v>
      </c>
      <c r="C18" s="73">
        <v>6000000000</v>
      </c>
      <c r="D18" s="74">
        <v>39814</v>
      </c>
    </row>
    <row r="19" spans="1:4" ht="16.5" customHeight="1">
      <c r="A19" s="71" t="s">
        <v>994</v>
      </c>
      <c r="B19" s="72" t="s">
        <v>126</v>
      </c>
      <c r="C19" s="73">
        <v>-5000000000</v>
      </c>
      <c r="D19" s="74">
        <v>41455</v>
      </c>
    </row>
    <row r="20" spans="1:4" ht="16.5" customHeight="1">
      <c r="A20" s="71" t="s">
        <v>994</v>
      </c>
      <c r="B20" s="72" t="s">
        <v>127</v>
      </c>
      <c r="C20" s="73">
        <v>6000000000</v>
      </c>
      <c r="D20" s="74">
        <v>41640</v>
      </c>
    </row>
    <row r="21" spans="1:4" ht="16.5" customHeight="1">
      <c r="A21" s="71"/>
      <c r="B21" s="75"/>
      <c r="C21" s="73"/>
      <c r="D21" s="74"/>
    </row>
    <row r="22" spans="1:4" ht="16.5" customHeight="1">
      <c r="A22" s="71"/>
      <c r="B22" s="75"/>
      <c r="C22" s="73"/>
      <c r="D22" s="74"/>
    </row>
    <row r="23" spans="1:4" ht="16.5" customHeight="1">
      <c r="A23" s="71"/>
      <c r="B23" s="75"/>
      <c r="C23" s="73"/>
      <c r="D23" s="74"/>
    </row>
    <row r="24" spans="1:4" ht="16.5" customHeight="1">
      <c r="A24" s="71"/>
      <c r="B24" s="75"/>
      <c r="C24" s="73"/>
      <c r="D24" s="74"/>
    </row>
    <row r="25" spans="1:4" ht="16.5" customHeight="1">
      <c r="A25" s="71"/>
      <c r="B25" s="75"/>
      <c r="C25" s="73"/>
      <c r="D25" s="74"/>
    </row>
    <row r="26" spans="1:4" ht="16.5" customHeight="1">
      <c r="A26" s="71"/>
      <c r="B26" s="75"/>
      <c r="C26" s="73"/>
      <c r="D26" s="74"/>
    </row>
    <row r="27" spans="1:4" ht="16.5" customHeight="1">
      <c r="A27" s="71"/>
      <c r="B27" s="75"/>
      <c r="C27" s="73"/>
      <c r="D27" s="74"/>
    </row>
    <row r="28" spans="1:4" ht="16.5" customHeight="1">
      <c r="A28" s="71"/>
      <c r="B28" s="75"/>
      <c r="C28" s="73"/>
      <c r="D28" s="74"/>
    </row>
    <row r="29" spans="1:4" ht="16.5" customHeight="1">
      <c r="A29" s="71"/>
      <c r="B29" s="75"/>
      <c r="C29" s="73"/>
      <c r="D29" s="74"/>
    </row>
    <row r="30" spans="1:4" ht="16.5" customHeight="1">
      <c r="A30" s="71"/>
      <c r="B30" s="75"/>
      <c r="C30" s="73"/>
      <c r="D30" s="74"/>
    </row>
    <row r="31" spans="1:4" ht="16.5" customHeight="1">
      <c r="A31" s="71"/>
      <c r="B31" s="75"/>
      <c r="C31" s="73"/>
      <c r="D31" s="74"/>
    </row>
    <row r="32" spans="1:4" ht="16.5" customHeight="1">
      <c r="A32" s="71"/>
      <c r="B32" s="75"/>
      <c r="C32" s="73"/>
      <c r="D32" s="74"/>
    </row>
    <row r="33" spans="1:4" ht="16.5" customHeight="1">
      <c r="A33" s="71"/>
      <c r="B33" s="75"/>
      <c r="C33" s="73"/>
      <c r="D33" s="74"/>
    </row>
    <row r="34" spans="1:4" ht="16.5" customHeight="1">
      <c r="A34" s="71"/>
      <c r="B34" s="75"/>
      <c r="C34" s="73"/>
      <c r="D34" s="74"/>
    </row>
    <row r="35" spans="1:4" ht="16.5" customHeight="1">
      <c r="A35" s="71"/>
      <c r="B35" s="75"/>
      <c r="C35" s="73"/>
      <c r="D35" s="74"/>
    </row>
    <row r="36" spans="1:4" ht="16.5" customHeight="1">
      <c r="A36" s="71"/>
      <c r="B36" s="75"/>
      <c r="C36" s="73"/>
      <c r="D36" s="74"/>
    </row>
    <row r="37" spans="1:4" ht="16.5" customHeight="1">
      <c r="A37" s="71"/>
      <c r="B37" s="75"/>
      <c r="C37" s="73"/>
      <c r="D37" s="74"/>
    </row>
    <row r="38" spans="1:4" ht="16.5" customHeight="1">
      <c r="A38" s="71"/>
      <c r="B38" s="75"/>
      <c r="C38" s="73"/>
      <c r="D38" s="74"/>
    </row>
    <row r="39" spans="1:4" ht="16.5" customHeight="1">
      <c r="A39" s="71"/>
      <c r="B39" s="75"/>
      <c r="C39" s="73"/>
      <c r="D39" s="74"/>
    </row>
    <row r="40" spans="1:4" ht="16.5" customHeight="1">
      <c r="A40" s="71"/>
      <c r="B40" s="75"/>
      <c r="C40" s="73"/>
      <c r="D40" s="74"/>
    </row>
    <row r="41" spans="1:4" ht="16.5" customHeight="1">
      <c r="A41" s="71"/>
      <c r="B41" s="75"/>
      <c r="C41" s="73"/>
      <c r="D41" s="74"/>
    </row>
    <row r="42" spans="1:4" ht="16.5" customHeight="1">
      <c r="A42" s="71"/>
      <c r="B42" s="75"/>
      <c r="C42" s="73"/>
      <c r="D42" s="74"/>
    </row>
    <row r="43" spans="1:4" ht="16.5" customHeight="1">
      <c r="A43" s="71"/>
      <c r="B43" s="75"/>
      <c r="C43" s="73"/>
      <c r="D43" s="74"/>
    </row>
    <row r="44" spans="1:4" ht="16.5" customHeight="1">
      <c r="A44" s="71"/>
      <c r="B44" s="75"/>
      <c r="C44" s="73"/>
      <c r="D44" s="74"/>
    </row>
    <row r="45" spans="1:4" ht="16.5" customHeight="1">
      <c r="A45" s="71"/>
      <c r="B45" s="75"/>
      <c r="C45" s="73"/>
      <c r="D45" s="74"/>
    </row>
    <row r="46" spans="1:4" ht="16.5" customHeight="1">
      <c r="A46" s="71"/>
      <c r="B46" s="75"/>
      <c r="C46" s="73"/>
      <c r="D46" s="74"/>
    </row>
    <row r="47" spans="1:4" ht="16.5" customHeight="1">
      <c r="A47" s="71"/>
      <c r="B47" s="75"/>
      <c r="C47" s="73"/>
      <c r="D47" s="74"/>
    </row>
    <row r="48" spans="1:4" ht="16.5" customHeight="1">
      <c r="A48" s="71"/>
      <c r="B48" s="75"/>
      <c r="C48" s="73"/>
      <c r="D48" s="74"/>
    </row>
    <row r="49" spans="1:4" ht="16.5" customHeight="1">
      <c r="A49" s="71"/>
      <c r="B49" s="75"/>
      <c r="C49" s="73"/>
      <c r="D49" s="74"/>
    </row>
    <row r="50" spans="1:4" ht="16.5" customHeight="1">
      <c r="A50" s="71"/>
      <c r="B50" s="75"/>
      <c r="C50" s="73"/>
      <c r="D50" s="74"/>
    </row>
    <row r="51" spans="1:4" ht="16.5" customHeight="1">
      <c r="A51" s="71"/>
      <c r="B51" s="75"/>
      <c r="C51" s="73"/>
      <c r="D51" s="74"/>
    </row>
    <row r="52" spans="1:4" ht="16.5" customHeight="1">
      <c r="A52" s="71"/>
      <c r="B52" s="75"/>
      <c r="C52" s="73"/>
      <c r="D52" s="74"/>
    </row>
    <row r="53" spans="1:4" ht="16.5" customHeight="1">
      <c r="A53" s="71"/>
      <c r="B53" s="75"/>
      <c r="C53" s="73"/>
      <c r="D53" s="74"/>
    </row>
    <row r="54" spans="1:4" ht="16.5" customHeight="1">
      <c r="A54" s="71"/>
      <c r="B54" s="75"/>
      <c r="C54" s="73"/>
      <c r="D54" s="74"/>
    </row>
    <row r="55" spans="1:4" ht="16.5" customHeight="1">
      <c r="A55" s="71"/>
      <c r="B55" s="75"/>
      <c r="C55" s="73"/>
      <c r="D55" s="74"/>
    </row>
    <row r="56" spans="1:4" ht="16.5" customHeight="1">
      <c r="A56" s="71"/>
      <c r="B56" s="75"/>
      <c r="C56" s="73"/>
      <c r="D56" s="74"/>
    </row>
    <row r="57" spans="1:4" ht="16.5" customHeight="1">
      <c r="A57" s="71"/>
      <c r="B57" s="75"/>
      <c r="C57" s="73"/>
      <c r="D57" s="74"/>
    </row>
    <row r="58" spans="1:4" ht="16.5" customHeight="1">
      <c r="A58" s="71"/>
      <c r="B58" s="75"/>
      <c r="C58" s="73"/>
      <c r="D58" s="74"/>
    </row>
    <row r="59" spans="1:4" ht="16.5" customHeight="1">
      <c r="A59" s="71"/>
      <c r="B59" s="75"/>
      <c r="C59" s="73"/>
      <c r="D59" s="74"/>
    </row>
    <row r="60" spans="1:4" ht="16.5" customHeight="1">
      <c r="A60" s="71"/>
      <c r="B60" s="75"/>
      <c r="C60" s="73"/>
      <c r="D60" s="74"/>
    </row>
    <row r="61" spans="1:4" ht="16.5" customHeight="1">
      <c r="A61" s="71"/>
      <c r="B61" s="75"/>
      <c r="C61" s="73"/>
      <c r="D61" s="74"/>
    </row>
    <row r="62" spans="1:4" ht="16.5" customHeight="1">
      <c r="A62" s="71"/>
      <c r="B62" s="75"/>
      <c r="C62" s="73"/>
      <c r="D62" s="74"/>
    </row>
    <row r="63" spans="1:4" ht="16.5" customHeight="1">
      <c r="A63" s="71"/>
      <c r="B63" s="75"/>
      <c r="C63" s="73"/>
      <c r="D63" s="74"/>
    </row>
    <row r="64" spans="1:4" ht="16.5" customHeight="1">
      <c r="A64" s="71"/>
      <c r="B64" s="75"/>
      <c r="C64" s="73"/>
      <c r="D64" s="74"/>
    </row>
    <row r="65" spans="1:4" ht="16.5" customHeight="1">
      <c r="A65" s="71"/>
      <c r="B65" s="75"/>
      <c r="C65" s="73"/>
      <c r="D65" s="74"/>
    </row>
    <row r="66" spans="1:4" ht="16.5" customHeight="1">
      <c r="A66" s="71"/>
      <c r="B66" s="75"/>
      <c r="C66" s="73"/>
      <c r="D66" s="74"/>
    </row>
    <row r="67" spans="1:4" ht="16.5" customHeight="1">
      <c r="A67" s="71"/>
      <c r="B67" s="75"/>
      <c r="C67" s="73"/>
      <c r="D67" s="74"/>
    </row>
    <row r="68" spans="1:4" ht="16.5" customHeight="1">
      <c r="A68" s="71"/>
      <c r="B68" s="75"/>
      <c r="C68" s="73"/>
      <c r="D68" s="74"/>
    </row>
    <row r="69" spans="1:4" ht="16.5" customHeight="1">
      <c r="A69" s="71"/>
      <c r="B69" s="75"/>
      <c r="C69" s="73"/>
      <c r="D69" s="74"/>
    </row>
    <row r="70" spans="1:4" ht="16.5" customHeight="1">
      <c r="A70" s="71"/>
      <c r="B70" s="75"/>
      <c r="C70" s="73"/>
      <c r="D70" s="74"/>
    </row>
    <row r="71" spans="1:4" ht="16.5" customHeight="1">
      <c r="A71" s="71"/>
      <c r="B71" s="75"/>
      <c r="C71" s="73"/>
      <c r="D71" s="74"/>
    </row>
    <row r="72" spans="1:4" ht="16.5" customHeight="1">
      <c r="A72" s="71"/>
      <c r="B72" s="75"/>
      <c r="C72" s="73"/>
      <c r="D72" s="74"/>
    </row>
    <row r="73" spans="1:4" ht="16.5" customHeight="1">
      <c r="A73" s="71"/>
      <c r="B73" s="75"/>
      <c r="C73" s="73"/>
      <c r="D73" s="74"/>
    </row>
    <row r="74" spans="1:4" ht="16.5" customHeight="1">
      <c r="A74" s="71"/>
      <c r="B74" s="75"/>
      <c r="C74" s="73"/>
      <c r="D74" s="74"/>
    </row>
    <row r="75" spans="1:4" ht="16.5" customHeight="1">
      <c r="A75" s="71"/>
      <c r="B75" s="75"/>
      <c r="C75" s="73"/>
      <c r="D75" s="74"/>
    </row>
    <row r="76" spans="1:4" ht="16.5" customHeight="1">
      <c r="A76" s="71"/>
      <c r="B76" s="75"/>
      <c r="C76" s="73"/>
      <c r="D76" s="74"/>
    </row>
    <row r="77" spans="1:4" ht="16.5" customHeight="1">
      <c r="A77" s="71"/>
      <c r="B77" s="75"/>
      <c r="C77" s="73"/>
      <c r="D77" s="74"/>
    </row>
    <row r="78" spans="1:4" ht="16.5" customHeight="1">
      <c r="A78" s="71"/>
      <c r="B78" s="75"/>
      <c r="C78" s="73"/>
      <c r="D78" s="74"/>
    </row>
    <row r="79" spans="1:4" ht="16.5" customHeight="1">
      <c r="A79" s="71"/>
      <c r="B79" s="75"/>
      <c r="C79" s="73"/>
      <c r="D79" s="74"/>
    </row>
    <row r="80" spans="1:4" ht="16.5" customHeight="1">
      <c r="A80" s="71"/>
      <c r="B80" s="75"/>
      <c r="C80" s="73"/>
      <c r="D80" s="74"/>
    </row>
    <row r="81" spans="1:4" ht="16.5" customHeight="1">
      <c r="A81" s="71"/>
      <c r="B81" s="75"/>
      <c r="C81" s="73"/>
      <c r="D81" s="74"/>
    </row>
    <row r="82" spans="1:4" ht="16.5" customHeight="1">
      <c r="A82" s="71"/>
      <c r="B82" s="75"/>
      <c r="C82" s="73"/>
      <c r="D82" s="74"/>
    </row>
    <row r="83" spans="1:4" ht="16.5" customHeight="1">
      <c r="A83" s="71"/>
      <c r="B83" s="75"/>
      <c r="C83" s="73"/>
      <c r="D83" s="74"/>
    </row>
    <row r="84" spans="1:4" ht="16.5" customHeight="1">
      <c r="A84" s="71"/>
      <c r="B84" s="75"/>
      <c r="C84" s="73"/>
      <c r="D84" s="74"/>
    </row>
    <row r="85" spans="1:4" ht="16.5" customHeight="1">
      <c r="A85" s="71"/>
      <c r="B85" s="75"/>
      <c r="C85" s="73"/>
      <c r="D85" s="74"/>
    </row>
    <row r="86" spans="1:4" ht="16.5" customHeight="1">
      <c r="A86" s="71"/>
      <c r="B86" s="75"/>
      <c r="C86" s="73"/>
      <c r="D86" s="74"/>
    </row>
    <row r="87" spans="1:4" ht="16.5" customHeight="1">
      <c r="A87" s="71"/>
      <c r="B87" s="75"/>
      <c r="C87" s="73"/>
      <c r="D87" s="74"/>
    </row>
    <row r="88" spans="1:4" ht="16.5" customHeight="1">
      <c r="A88" s="71"/>
      <c r="B88" s="75"/>
      <c r="C88" s="73"/>
      <c r="D88" s="74"/>
    </row>
    <row r="89" spans="1:4" ht="16.5" customHeight="1">
      <c r="A89" s="71"/>
      <c r="B89" s="75"/>
      <c r="C89" s="73"/>
      <c r="D89" s="74"/>
    </row>
    <row r="90" spans="1:4" ht="16.5" customHeight="1">
      <c r="A90" s="71"/>
      <c r="B90" s="75"/>
      <c r="C90" s="73"/>
      <c r="D90" s="74"/>
    </row>
    <row r="91" spans="1:4" ht="16.5" customHeight="1">
      <c r="A91" s="71"/>
      <c r="B91" s="75"/>
      <c r="C91" s="73"/>
      <c r="D91" s="74"/>
    </row>
    <row r="92" spans="1:4" ht="16.5" customHeight="1">
      <c r="A92" s="71"/>
      <c r="B92" s="75"/>
      <c r="C92" s="73"/>
      <c r="D92" s="74"/>
    </row>
    <row r="93" spans="1:4" ht="16.5" customHeight="1">
      <c r="A93" s="71"/>
      <c r="B93" s="75"/>
      <c r="C93" s="73"/>
      <c r="D93" s="74"/>
    </row>
    <row r="94" spans="1:4" ht="16.5" customHeight="1">
      <c r="A94" s="71"/>
      <c r="B94" s="75"/>
      <c r="C94" s="73"/>
      <c r="D94" s="74"/>
    </row>
    <row r="95" spans="1:4" ht="16.5" customHeight="1">
      <c r="A95" s="71"/>
      <c r="B95" s="75"/>
      <c r="C95" s="73"/>
      <c r="D95" s="74"/>
    </row>
    <row r="96" spans="1:4" ht="16.5" customHeight="1">
      <c r="A96" s="71"/>
      <c r="B96" s="75"/>
      <c r="C96" s="73"/>
      <c r="D96" s="74"/>
    </row>
    <row r="97" spans="1:4" ht="16.5" customHeight="1">
      <c r="A97" s="71"/>
      <c r="B97" s="75"/>
      <c r="C97" s="73"/>
      <c r="D97" s="74"/>
    </row>
    <row r="98" spans="1:4" ht="16.5" customHeight="1">
      <c r="A98" s="71"/>
      <c r="B98" s="75"/>
      <c r="C98" s="73"/>
      <c r="D98" s="74"/>
    </row>
    <row r="99" spans="1:4" ht="16.5" customHeight="1">
      <c r="A99" s="71"/>
      <c r="B99" s="75"/>
      <c r="C99" s="73"/>
      <c r="D99" s="74"/>
    </row>
    <row r="100" spans="1:4" ht="16.5" customHeight="1">
      <c r="A100" s="71"/>
      <c r="B100" s="75"/>
      <c r="C100" s="73"/>
      <c r="D100" s="74"/>
    </row>
    <row r="101" spans="1:4" ht="16.5" customHeight="1">
      <c r="A101" s="71"/>
      <c r="B101" s="75"/>
      <c r="C101" s="73"/>
      <c r="D101" s="74"/>
    </row>
    <row r="102" spans="1:4" ht="16.5" customHeight="1">
      <c r="A102" s="71"/>
      <c r="B102" s="75"/>
      <c r="C102" s="73"/>
      <c r="D102" s="74"/>
    </row>
    <row r="103" spans="1:4" ht="16.5" customHeight="1">
      <c r="A103" s="71"/>
      <c r="B103" s="75"/>
      <c r="C103" s="73"/>
      <c r="D103" s="74"/>
    </row>
    <row r="104" spans="1:4" ht="16.5" customHeight="1">
      <c r="A104" s="71"/>
      <c r="B104" s="75"/>
      <c r="C104" s="73"/>
      <c r="D104" s="74"/>
    </row>
    <row r="105" spans="1:4" ht="16.5" customHeight="1">
      <c r="A105" s="71"/>
      <c r="B105" s="75"/>
      <c r="C105" s="73"/>
      <c r="D105" s="74"/>
    </row>
    <row r="106" spans="1:4" ht="16.5" customHeight="1">
      <c r="A106" s="71"/>
      <c r="B106" s="75"/>
      <c r="C106" s="73"/>
      <c r="D106" s="74"/>
    </row>
    <row r="107" spans="1:4" ht="16.5" customHeight="1">
      <c r="A107" s="71"/>
      <c r="B107" s="75"/>
      <c r="C107" s="73"/>
      <c r="D107" s="74"/>
    </row>
    <row r="108" spans="1:4" ht="16.5" customHeight="1">
      <c r="A108" s="71"/>
      <c r="B108" s="75"/>
      <c r="C108" s="73"/>
      <c r="D108" s="74"/>
    </row>
    <row r="109" spans="1:4" ht="16.5" customHeight="1">
      <c r="A109" s="71"/>
      <c r="B109" s="75"/>
      <c r="C109" s="73"/>
      <c r="D109" s="74"/>
    </row>
    <row r="110" spans="1:4" ht="16.5" customHeight="1">
      <c r="A110" s="71"/>
      <c r="B110" s="75"/>
      <c r="C110" s="73"/>
      <c r="D110" s="74"/>
    </row>
    <row r="111" spans="1:4" ht="16.5" customHeight="1">
      <c r="A111" s="71"/>
      <c r="B111" s="75"/>
      <c r="C111" s="73"/>
      <c r="D111" s="74"/>
    </row>
    <row r="112" spans="1:4" ht="16.5" customHeight="1">
      <c r="A112" s="71"/>
      <c r="B112" s="75"/>
      <c r="C112" s="73"/>
      <c r="D112" s="74"/>
    </row>
    <row r="113" spans="1:4" ht="16.5" customHeight="1">
      <c r="A113" s="71"/>
      <c r="B113" s="75"/>
      <c r="C113" s="73"/>
      <c r="D113" s="74"/>
    </row>
    <row r="114" spans="1:4" ht="16.5" customHeight="1">
      <c r="A114" s="71"/>
      <c r="B114" s="75"/>
      <c r="C114" s="73"/>
      <c r="D114" s="74"/>
    </row>
    <row r="115" spans="1:4" ht="16.5" customHeight="1">
      <c r="A115" s="71"/>
      <c r="B115" s="75"/>
      <c r="C115" s="73"/>
      <c r="D115" s="74"/>
    </row>
    <row r="116" spans="1:4" ht="16.5" customHeight="1">
      <c r="A116" s="71"/>
      <c r="B116" s="75"/>
      <c r="C116" s="73"/>
      <c r="D116" s="74"/>
    </row>
    <row r="117" spans="1:4" ht="16.5" customHeight="1">
      <c r="A117" s="71"/>
      <c r="B117" s="75"/>
      <c r="C117" s="73"/>
      <c r="D117" s="74"/>
    </row>
    <row r="118" spans="1:4" ht="16.5" customHeight="1">
      <c r="A118" s="71"/>
      <c r="B118" s="75"/>
      <c r="C118" s="73"/>
      <c r="D118" s="74"/>
    </row>
    <row r="119" spans="1:4" ht="16.5" customHeight="1">
      <c r="A119" s="71"/>
      <c r="B119" s="75"/>
      <c r="C119" s="73"/>
      <c r="D119" s="74"/>
    </row>
    <row r="120" spans="1:4" ht="16.5" customHeight="1">
      <c r="A120" s="71"/>
      <c r="B120" s="75"/>
      <c r="C120" s="73"/>
      <c r="D120" s="74"/>
    </row>
    <row r="121" spans="1:4" ht="16.5" customHeight="1">
      <c r="A121" s="71"/>
      <c r="B121" s="75"/>
      <c r="C121" s="73"/>
      <c r="D121" s="74"/>
    </row>
    <row r="122" spans="1:4" ht="16.5" customHeight="1">
      <c r="A122" s="71"/>
      <c r="B122" s="75"/>
      <c r="C122" s="73"/>
      <c r="D122" s="74"/>
    </row>
    <row r="123" spans="1:4" ht="16.5" customHeight="1">
      <c r="A123" s="71"/>
      <c r="B123" s="75"/>
      <c r="C123" s="73"/>
      <c r="D123" s="74"/>
    </row>
    <row r="124" spans="1:4" ht="16.5" customHeight="1">
      <c r="A124" s="71"/>
      <c r="B124" s="75"/>
      <c r="C124" s="73"/>
      <c r="D124" s="74"/>
    </row>
    <row r="125" spans="1:4" ht="16.5" customHeight="1">
      <c r="A125" s="71"/>
      <c r="B125" s="75"/>
      <c r="C125" s="73"/>
      <c r="D125" s="74"/>
    </row>
    <row r="126" spans="1:4" ht="16.5" customHeight="1">
      <c r="A126" s="71"/>
      <c r="B126" s="75"/>
      <c r="C126" s="73"/>
      <c r="D126" s="74"/>
    </row>
    <row r="127" spans="1:4" ht="16.5" customHeight="1">
      <c r="A127" s="71"/>
      <c r="B127" s="75"/>
      <c r="C127" s="73"/>
      <c r="D127" s="74"/>
    </row>
    <row r="128" spans="1:4" ht="16.5" customHeight="1">
      <c r="A128" s="71"/>
      <c r="B128" s="75"/>
      <c r="C128" s="73"/>
      <c r="D128" s="74"/>
    </row>
    <row r="129" spans="1:4" ht="16.5" customHeight="1">
      <c r="A129" s="71"/>
      <c r="B129" s="75"/>
      <c r="C129" s="73"/>
      <c r="D129" s="74"/>
    </row>
    <row r="130" spans="1:4" ht="16.5" customHeight="1">
      <c r="A130" s="71"/>
      <c r="B130" s="75"/>
      <c r="C130" s="73"/>
      <c r="D130" s="74"/>
    </row>
    <row r="131" spans="1:4" ht="16.5" customHeight="1">
      <c r="A131" s="71"/>
      <c r="B131" s="75"/>
      <c r="C131" s="73"/>
      <c r="D131" s="74"/>
    </row>
    <row r="132" spans="1:4" ht="16.5" customHeight="1">
      <c r="A132" s="71"/>
      <c r="B132" s="75"/>
      <c r="C132" s="73"/>
      <c r="D132" s="74"/>
    </row>
    <row r="133" spans="1:4" ht="16.5" customHeight="1">
      <c r="A133" s="71"/>
      <c r="B133" s="75"/>
      <c r="C133" s="73"/>
      <c r="D133" s="74"/>
    </row>
    <row r="134" spans="1:4" ht="16.5" customHeight="1">
      <c r="A134" s="71"/>
      <c r="B134" s="75"/>
      <c r="C134" s="73"/>
      <c r="D134" s="74"/>
    </row>
    <row r="135" spans="1:4" ht="16.5" customHeight="1">
      <c r="A135" s="71"/>
      <c r="B135" s="75"/>
      <c r="C135" s="73"/>
      <c r="D135" s="74"/>
    </row>
    <row r="136" spans="1:4" ht="16.5" customHeight="1">
      <c r="A136" s="71"/>
      <c r="B136" s="75"/>
      <c r="C136" s="73"/>
      <c r="D136" s="74"/>
    </row>
    <row r="137" spans="1:4" ht="16.5" customHeight="1">
      <c r="A137" s="71"/>
      <c r="B137" s="75"/>
      <c r="C137" s="73"/>
      <c r="D137" s="74"/>
    </row>
    <row r="138" spans="1:4" ht="16.5" customHeight="1">
      <c r="A138" s="71"/>
      <c r="B138" s="75"/>
      <c r="C138" s="73"/>
      <c r="D138" s="74"/>
    </row>
    <row r="139" spans="1:4" ht="16.5" customHeight="1">
      <c r="A139" s="71"/>
      <c r="B139" s="75"/>
      <c r="C139" s="73"/>
      <c r="D139" s="74"/>
    </row>
    <row r="140" spans="1:4" ht="16.5" customHeight="1">
      <c r="A140" s="71"/>
      <c r="B140" s="75"/>
      <c r="C140" s="73"/>
      <c r="D140" s="74"/>
    </row>
    <row r="141" spans="1:4" ht="16.5" customHeight="1">
      <c r="A141" s="71"/>
      <c r="B141" s="75"/>
      <c r="C141" s="73"/>
      <c r="D141" s="74"/>
    </row>
    <row r="142" spans="1:4" ht="16.5" customHeight="1">
      <c r="A142" s="71"/>
      <c r="B142" s="75"/>
      <c r="C142" s="73"/>
      <c r="D142" s="74"/>
    </row>
    <row r="143" spans="1:4" ht="16.5" customHeight="1">
      <c r="A143" s="71"/>
      <c r="B143" s="75"/>
      <c r="C143" s="73"/>
      <c r="D143" s="74"/>
    </row>
    <row r="144" spans="1:4" ht="16.5" customHeight="1">
      <c r="A144" s="71"/>
      <c r="B144" s="75"/>
      <c r="C144" s="73"/>
      <c r="D144" s="74"/>
    </row>
    <row r="145" spans="1:4" ht="16.5" customHeight="1">
      <c r="A145" s="71"/>
      <c r="B145" s="75"/>
      <c r="C145" s="73"/>
      <c r="D145" s="74"/>
    </row>
    <row r="146" spans="1:4" ht="16.5" customHeight="1">
      <c r="A146" s="71"/>
      <c r="B146" s="75"/>
      <c r="C146" s="73"/>
      <c r="D146" s="74"/>
    </row>
    <row r="147" spans="1:4" ht="16.5" customHeight="1">
      <c r="A147" s="71"/>
      <c r="B147" s="75"/>
      <c r="C147" s="73"/>
      <c r="D147" s="74"/>
    </row>
    <row r="148" spans="1:4" ht="16.5" customHeight="1">
      <c r="A148" s="71"/>
      <c r="B148" s="75"/>
      <c r="C148" s="73"/>
      <c r="D148" s="74"/>
    </row>
    <row r="149" spans="1:4" ht="16.5" customHeight="1">
      <c r="A149" s="71"/>
      <c r="B149" s="75"/>
      <c r="C149" s="73"/>
      <c r="D149" s="74"/>
    </row>
    <row r="150" spans="1:4" ht="16.5" customHeight="1">
      <c r="A150" s="71"/>
      <c r="B150" s="75"/>
      <c r="C150" s="73"/>
      <c r="D150" s="74"/>
    </row>
    <row r="151" spans="1:4" ht="16.5" customHeight="1">
      <c r="A151" s="71"/>
      <c r="B151" s="75"/>
      <c r="C151" s="73"/>
      <c r="D151" s="74"/>
    </row>
    <row r="152" spans="1:4" ht="16.5" customHeight="1">
      <c r="A152" s="71"/>
      <c r="B152" s="75"/>
      <c r="C152" s="73"/>
      <c r="D152" s="74"/>
    </row>
    <row r="153" spans="1:4" ht="16.5" customHeight="1">
      <c r="A153" s="71"/>
      <c r="B153" s="75"/>
      <c r="C153" s="73"/>
      <c r="D153" s="74"/>
    </row>
    <row r="154" spans="1:4" ht="16.5" customHeight="1">
      <c r="A154" s="71"/>
      <c r="B154" s="75"/>
      <c r="C154" s="73"/>
      <c r="D154" s="74"/>
    </row>
    <row r="155" spans="1:4" ht="16.5" customHeight="1">
      <c r="A155" s="71"/>
      <c r="B155" s="75"/>
      <c r="C155" s="73"/>
      <c r="D155" s="74"/>
    </row>
    <row r="156" spans="1:4" ht="16.5" customHeight="1">
      <c r="A156" s="71"/>
      <c r="B156" s="75"/>
      <c r="C156" s="73"/>
      <c r="D156" s="74"/>
    </row>
    <row r="157" spans="1:4" ht="16.5" customHeight="1">
      <c r="A157" s="71"/>
      <c r="B157" s="75"/>
      <c r="C157" s="73"/>
      <c r="D157" s="74"/>
    </row>
    <row r="158" spans="1:4" ht="16.5" customHeight="1">
      <c r="A158" s="71"/>
      <c r="B158" s="75"/>
      <c r="C158" s="73"/>
      <c r="D158" s="74"/>
    </row>
    <row r="159" spans="1:4" ht="16.5" customHeight="1">
      <c r="A159" s="71"/>
      <c r="B159" s="75"/>
      <c r="C159" s="73"/>
      <c r="D159" s="74"/>
    </row>
    <row r="160" spans="1:4" ht="16.5" customHeight="1">
      <c r="A160" s="71"/>
      <c r="B160" s="75"/>
      <c r="C160" s="73"/>
      <c r="D160" s="74"/>
    </row>
    <row r="161" spans="1:4" ht="16.5" customHeight="1">
      <c r="A161" s="71"/>
      <c r="B161" s="75"/>
      <c r="C161" s="73"/>
      <c r="D161" s="74"/>
    </row>
    <row r="162" spans="1:4" ht="16.5" customHeight="1">
      <c r="A162" s="71"/>
      <c r="B162" s="75"/>
      <c r="C162" s="73"/>
      <c r="D162" s="74"/>
    </row>
    <row r="163" spans="1:4" ht="16.5" customHeight="1">
      <c r="A163" s="71"/>
      <c r="B163" s="75"/>
      <c r="C163" s="73"/>
      <c r="D163" s="74"/>
    </row>
    <row r="164" spans="1:4" ht="16.5" customHeight="1">
      <c r="A164" s="71"/>
      <c r="B164" s="75"/>
      <c r="C164" s="73"/>
      <c r="D164" s="74"/>
    </row>
    <row r="165" spans="1:4" ht="16.5" customHeight="1">
      <c r="A165" s="71"/>
      <c r="B165" s="75"/>
      <c r="C165" s="73"/>
      <c r="D165" s="74"/>
    </row>
    <row r="166" spans="1:4" ht="16.5" customHeight="1">
      <c r="A166" s="71"/>
      <c r="B166" s="75"/>
      <c r="C166" s="73"/>
      <c r="D166" s="74"/>
    </row>
    <row r="167" spans="1:4" ht="16.5" customHeight="1">
      <c r="A167" s="71"/>
      <c r="B167" s="75"/>
      <c r="C167" s="73"/>
      <c r="D167" s="74"/>
    </row>
    <row r="168" spans="1:4" ht="16.5" customHeight="1">
      <c r="A168" s="71"/>
      <c r="B168" s="75"/>
      <c r="C168" s="73"/>
      <c r="D168" s="74"/>
    </row>
    <row r="169" spans="1:4" ht="16.5" customHeight="1">
      <c r="A169" s="71"/>
      <c r="B169" s="75"/>
      <c r="C169" s="73"/>
      <c r="D169" s="74"/>
    </row>
    <row r="170" spans="1:4" ht="16.5" customHeight="1">
      <c r="A170" s="71"/>
      <c r="B170" s="75"/>
      <c r="C170" s="73"/>
      <c r="D170" s="74"/>
    </row>
    <row r="171" spans="1:4" ht="16.5" customHeight="1">
      <c r="A171" s="71"/>
      <c r="B171" s="75"/>
      <c r="C171" s="73"/>
      <c r="D171" s="74"/>
    </row>
    <row r="172" spans="1:4" ht="16.5" customHeight="1">
      <c r="A172" s="71"/>
      <c r="B172" s="75"/>
      <c r="C172" s="73"/>
      <c r="D172" s="74"/>
    </row>
    <row r="173" spans="1:4" ht="16.5" customHeight="1">
      <c r="A173" s="71"/>
      <c r="B173" s="75"/>
      <c r="C173" s="73"/>
      <c r="D173" s="74"/>
    </row>
    <row r="174" spans="1:4" ht="16.5" customHeight="1">
      <c r="A174" s="71"/>
      <c r="B174" s="75"/>
      <c r="C174" s="73"/>
      <c r="D174" s="74"/>
    </row>
    <row r="175" spans="1:4" ht="16.5" customHeight="1">
      <c r="A175" s="71"/>
      <c r="B175" s="75"/>
      <c r="C175" s="73"/>
      <c r="D175" s="74"/>
    </row>
    <row r="176" spans="1:4" ht="16.5" customHeight="1">
      <c r="A176" s="71"/>
      <c r="B176" s="75"/>
      <c r="C176" s="73"/>
      <c r="D176" s="74"/>
    </row>
    <row r="177" spans="1:4" ht="16.5" customHeight="1">
      <c r="A177" s="71"/>
      <c r="B177" s="75"/>
      <c r="C177" s="73"/>
      <c r="D177" s="74"/>
    </row>
    <row r="178" spans="1:4" ht="16.5" customHeight="1">
      <c r="A178" s="71"/>
      <c r="B178" s="75"/>
      <c r="C178" s="73"/>
      <c r="D178" s="74"/>
    </row>
    <row r="179" spans="1:4" ht="16.5" customHeight="1">
      <c r="A179" s="71"/>
      <c r="B179" s="75"/>
      <c r="C179" s="73"/>
      <c r="D179" s="74"/>
    </row>
    <row r="180" spans="1:4" ht="16.5" customHeight="1">
      <c r="A180" s="71"/>
      <c r="B180" s="75"/>
      <c r="C180" s="73"/>
      <c r="D180" s="74"/>
    </row>
    <row r="181" spans="1:4">
      <c r="A181" s="71"/>
      <c r="B181" s="75"/>
      <c r="C181" s="73"/>
      <c r="D181" s="74"/>
    </row>
    <row r="182" spans="1:4">
      <c r="A182" s="71"/>
      <c r="B182" s="75"/>
      <c r="C182" s="73"/>
      <c r="D182" s="74"/>
    </row>
    <row r="183" spans="1:4">
      <c r="A183" s="71"/>
      <c r="B183" s="75"/>
      <c r="C183" s="73"/>
      <c r="D183" s="74"/>
    </row>
    <row r="184" spans="1:4">
      <c r="A184" s="71"/>
      <c r="B184" s="75"/>
      <c r="C184" s="73"/>
      <c r="D184" s="74"/>
    </row>
    <row r="185" spans="1:4">
      <c r="A185" s="71"/>
      <c r="B185" s="75"/>
      <c r="C185" s="73"/>
      <c r="D185" s="74"/>
    </row>
    <row r="186" spans="1:4">
      <c r="A186" s="71"/>
      <c r="B186" s="75"/>
      <c r="C186" s="73"/>
      <c r="D186" s="74"/>
    </row>
    <row r="187" spans="1:4">
      <c r="A187" s="71"/>
      <c r="B187" s="75"/>
      <c r="C187" s="73"/>
      <c r="D187" s="74"/>
    </row>
    <row r="188" spans="1:4">
      <c r="A188" s="71"/>
      <c r="B188" s="75"/>
      <c r="C188" s="73"/>
      <c r="D188" s="74"/>
    </row>
    <row r="189" spans="1:4">
      <c r="A189" s="71"/>
      <c r="B189" s="75"/>
      <c r="C189" s="73"/>
      <c r="D189" s="74"/>
    </row>
    <row r="190" spans="1:4">
      <c r="A190" s="71"/>
      <c r="B190" s="75"/>
      <c r="C190" s="73"/>
      <c r="D190" s="74"/>
    </row>
    <row r="191" spans="1:4">
      <c r="A191" s="71"/>
      <c r="B191" s="75"/>
      <c r="C191" s="73"/>
      <c r="D191" s="74"/>
    </row>
    <row r="192" spans="1:4">
      <c r="A192" s="71"/>
      <c r="B192" s="75"/>
      <c r="C192" s="73"/>
      <c r="D192" s="74"/>
    </row>
    <row r="193" spans="1:4">
      <c r="A193" s="71"/>
      <c r="B193" s="75"/>
      <c r="C193" s="73"/>
      <c r="D193" s="74"/>
    </row>
    <row r="194" spans="1:4">
      <c r="A194" s="71"/>
      <c r="B194" s="75"/>
      <c r="C194" s="73"/>
      <c r="D194" s="74"/>
    </row>
    <row r="195" spans="1:4">
      <c r="A195" s="71"/>
      <c r="B195" s="75"/>
      <c r="C195" s="73"/>
      <c r="D195" s="74"/>
    </row>
    <row r="196" spans="1:4">
      <c r="A196" s="71"/>
      <c r="B196" s="75"/>
      <c r="C196" s="73"/>
      <c r="D196" s="74"/>
    </row>
    <row r="197" spans="1:4">
      <c r="A197" s="71"/>
      <c r="B197" s="75"/>
      <c r="C197" s="73"/>
      <c r="D197" s="74"/>
    </row>
    <row r="198" spans="1:4">
      <c r="A198" s="71"/>
      <c r="B198" s="75"/>
      <c r="C198" s="73"/>
      <c r="D198" s="74"/>
    </row>
    <row r="199" spans="1:4">
      <c r="A199" s="71"/>
      <c r="B199" s="75"/>
      <c r="C199" s="73"/>
      <c r="D199" s="74"/>
    </row>
    <row r="200" spans="1:4">
      <c r="A200" s="71"/>
      <c r="B200" s="75"/>
      <c r="C200" s="73"/>
      <c r="D200" s="74"/>
    </row>
    <row r="201" spans="1:4">
      <c r="A201" s="71"/>
      <c r="B201" s="75"/>
      <c r="C201" s="73"/>
      <c r="D201" s="74"/>
    </row>
    <row r="202" spans="1:4">
      <c r="A202" s="71"/>
      <c r="B202" s="75"/>
      <c r="C202" s="73"/>
      <c r="D202" s="74"/>
    </row>
    <row r="203" spans="1:4">
      <c r="A203" s="71"/>
      <c r="B203" s="75"/>
      <c r="C203" s="73"/>
      <c r="D203" s="74"/>
    </row>
    <row r="204" spans="1:4">
      <c r="A204" s="71"/>
      <c r="B204" s="75"/>
      <c r="C204" s="73"/>
      <c r="D204" s="74"/>
    </row>
    <row r="205" spans="1:4">
      <c r="A205" s="71"/>
      <c r="B205" s="75"/>
      <c r="C205" s="73"/>
      <c r="D205" s="74"/>
    </row>
    <row r="206" spans="1:4">
      <c r="A206" s="71"/>
      <c r="B206" s="75"/>
      <c r="C206" s="73"/>
      <c r="D206" s="74"/>
    </row>
    <row r="207" spans="1:4">
      <c r="A207" s="71"/>
      <c r="B207" s="75"/>
      <c r="C207" s="73"/>
      <c r="D207" s="74"/>
    </row>
    <row r="208" spans="1:4">
      <c r="A208" s="71"/>
      <c r="B208" s="75"/>
      <c r="C208" s="73"/>
      <c r="D208" s="74"/>
    </row>
    <row r="209" spans="1:4">
      <c r="A209" s="71"/>
      <c r="B209" s="75"/>
      <c r="C209" s="73"/>
      <c r="D209" s="74"/>
    </row>
    <row r="210" spans="1:4">
      <c r="A210" s="71"/>
      <c r="B210" s="75"/>
      <c r="C210" s="73"/>
      <c r="D210" s="74"/>
    </row>
    <row r="211" spans="1:4">
      <c r="A211" s="71"/>
      <c r="B211" s="75"/>
      <c r="C211" s="73"/>
      <c r="D211" s="74"/>
    </row>
    <row r="212" spans="1:4">
      <c r="A212" s="71"/>
      <c r="B212" s="75"/>
      <c r="C212" s="73"/>
      <c r="D212" s="74"/>
    </row>
    <row r="213" spans="1:4">
      <c r="A213" s="71"/>
      <c r="B213" s="75"/>
      <c r="C213" s="73"/>
      <c r="D213" s="74"/>
    </row>
    <row r="214" spans="1:4">
      <c r="A214" s="71"/>
      <c r="B214" s="75"/>
      <c r="C214" s="73"/>
      <c r="D214" s="74"/>
    </row>
    <row r="215" spans="1:4">
      <c r="A215" s="71"/>
      <c r="B215" s="75"/>
      <c r="C215" s="73"/>
      <c r="D215" s="74"/>
    </row>
    <row r="216" spans="1:4">
      <c r="A216" s="71"/>
      <c r="B216" s="75"/>
      <c r="C216" s="73"/>
      <c r="D216" s="74"/>
    </row>
    <row r="217" spans="1:4">
      <c r="A217" s="71"/>
      <c r="B217" s="75"/>
      <c r="C217" s="73"/>
      <c r="D217" s="74"/>
    </row>
    <row r="218" spans="1:4">
      <c r="A218" s="71"/>
      <c r="B218" s="75"/>
      <c r="C218" s="73"/>
      <c r="D218" s="74"/>
    </row>
    <row r="219" spans="1:4">
      <c r="A219" s="71"/>
      <c r="B219" s="75"/>
      <c r="C219" s="73"/>
      <c r="D219" s="74"/>
    </row>
    <row r="220" spans="1:4">
      <c r="A220" s="71"/>
      <c r="B220" s="75"/>
      <c r="C220" s="73"/>
      <c r="D220" s="74"/>
    </row>
    <row r="221" spans="1:4">
      <c r="A221" s="71"/>
      <c r="B221" s="75"/>
      <c r="C221" s="73"/>
      <c r="D221" s="74"/>
    </row>
    <row r="222" spans="1:4">
      <c r="A222" s="71"/>
      <c r="B222" s="75"/>
      <c r="C222" s="73"/>
      <c r="D222" s="74"/>
    </row>
    <row r="223" spans="1:4">
      <c r="A223" s="71"/>
      <c r="B223" s="75"/>
      <c r="C223" s="73"/>
      <c r="D223" s="74"/>
    </row>
    <row r="224" spans="1:4">
      <c r="A224" s="71"/>
      <c r="B224" s="75"/>
      <c r="C224" s="73"/>
      <c r="D224" s="74"/>
    </row>
    <row r="225" spans="1:4">
      <c r="A225" s="71"/>
      <c r="B225" s="75"/>
      <c r="C225" s="73"/>
      <c r="D225" s="74"/>
    </row>
    <row r="226" spans="1:4">
      <c r="A226" s="71"/>
      <c r="B226" s="75"/>
      <c r="C226" s="73"/>
      <c r="D226" s="74"/>
    </row>
    <row r="227" spans="1:4">
      <c r="A227" s="71"/>
      <c r="B227" s="75"/>
      <c r="C227" s="73"/>
      <c r="D227" s="74"/>
    </row>
    <row r="228" spans="1:4">
      <c r="A228" s="71"/>
      <c r="B228" s="75"/>
      <c r="C228" s="73"/>
      <c r="D228" s="74"/>
    </row>
    <row r="229" spans="1:4">
      <c r="A229" s="71"/>
      <c r="B229" s="75"/>
      <c r="C229" s="73"/>
      <c r="D229" s="74"/>
    </row>
    <row r="230" spans="1:4">
      <c r="A230" s="71"/>
      <c r="B230" s="75"/>
      <c r="C230" s="73"/>
      <c r="D230" s="74"/>
    </row>
    <row r="231" spans="1:4">
      <c r="A231" s="71"/>
      <c r="B231" s="75"/>
      <c r="C231" s="73"/>
      <c r="D231" s="74"/>
    </row>
    <row r="232" spans="1:4">
      <c r="A232" s="71"/>
      <c r="B232" s="75"/>
      <c r="C232" s="73"/>
      <c r="D232" s="74"/>
    </row>
    <row r="233" spans="1:4">
      <c r="A233" s="71"/>
      <c r="B233" s="75"/>
      <c r="C233" s="73"/>
      <c r="D233" s="74"/>
    </row>
    <row r="234" spans="1:4">
      <c r="A234" s="71"/>
      <c r="B234" s="75"/>
      <c r="C234" s="73"/>
      <c r="D234" s="74"/>
    </row>
    <row r="235" spans="1:4">
      <c r="A235" s="71"/>
      <c r="B235" s="75"/>
      <c r="C235" s="73"/>
      <c r="D235" s="74"/>
    </row>
    <row r="236" spans="1:4">
      <c r="A236" s="71"/>
      <c r="B236" s="75"/>
      <c r="C236" s="73"/>
      <c r="D236" s="74"/>
    </row>
    <row r="237" spans="1:4">
      <c r="A237" s="71"/>
      <c r="B237" s="75"/>
      <c r="C237" s="73"/>
      <c r="D237" s="74"/>
    </row>
    <row r="238" spans="1:4">
      <c r="A238" s="71"/>
      <c r="B238" s="75"/>
      <c r="C238" s="73"/>
      <c r="D238" s="74"/>
    </row>
    <row r="239" spans="1:4">
      <c r="A239" s="71"/>
      <c r="B239" s="75"/>
      <c r="C239" s="73"/>
      <c r="D239" s="74"/>
    </row>
    <row r="240" spans="1:4">
      <c r="A240" s="71"/>
      <c r="B240" s="75"/>
      <c r="C240" s="73"/>
      <c r="D240" s="74"/>
    </row>
    <row r="241" spans="1:4">
      <c r="A241" s="71"/>
      <c r="B241" s="75"/>
      <c r="C241" s="73"/>
      <c r="D241" s="74"/>
    </row>
    <row r="242" spans="1:4">
      <c r="A242" s="71"/>
      <c r="B242" s="75"/>
      <c r="C242" s="73"/>
      <c r="D242" s="74"/>
    </row>
    <row r="243" spans="1:4">
      <c r="A243" s="71"/>
      <c r="B243" s="75"/>
      <c r="C243" s="73"/>
      <c r="D243" s="74"/>
    </row>
    <row r="244" spans="1:4">
      <c r="A244" s="71"/>
      <c r="B244" s="75"/>
      <c r="C244" s="73"/>
      <c r="D244" s="74"/>
    </row>
    <row r="245" spans="1:4">
      <c r="A245" s="71"/>
      <c r="B245" s="75"/>
      <c r="C245" s="73"/>
      <c r="D245" s="74"/>
    </row>
    <row r="246" spans="1:4">
      <c r="A246" s="71"/>
      <c r="B246" s="75"/>
      <c r="C246" s="73"/>
      <c r="D246" s="74"/>
    </row>
    <row r="247" spans="1:4">
      <c r="A247" s="71"/>
      <c r="B247" s="75"/>
      <c r="C247" s="73"/>
      <c r="D247" s="74"/>
    </row>
    <row r="248" spans="1:4">
      <c r="A248" s="71"/>
      <c r="B248" s="75"/>
      <c r="C248" s="73"/>
      <c r="D248" s="74"/>
    </row>
    <row r="249" spans="1:4">
      <c r="A249" s="71"/>
      <c r="B249" s="75"/>
      <c r="C249" s="73"/>
      <c r="D249" s="74"/>
    </row>
    <row r="250" spans="1:4">
      <c r="A250" s="71"/>
      <c r="B250" s="75"/>
      <c r="C250" s="73"/>
      <c r="D250" s="74"/>
    </row>
    <row r="251" spans="1:4">
      <c r="A251" s="71"/>
      <c r="B251" s="75"/>
      <c r="C251" s="73"/>
      <c r="D251" s="74"/>
    </row>
    <row r="252" spans="1:4">
      <c r="A252" s="71"/>
      <c r="B252" s="75"/>
      <c r="C252" s="73"/>
      <c r="D252" s="74"/>
    </row>
    <row r="253" spans="1:4">
      <c r="A253" s="71"/>
      <c r="B253" s="75"/>
      <c r="C253" s="73"/>
      <c r="D253" s="74"/>
    </row>
    <row r="254" spans="1:4">
      <c r="A254" s="71"/>
      <c r="B254" s="75"/>
      <c r="C254" s="73"/>
      <c r="D254" s="74"/>
    </row>
    <row r="255" spans="1:4">
      <c r="A255" s="71"/>
      <c r="B255" s="75"/>
      <c r="C255" s="73"/>
      <c r="D255" s="74"/>
    </row>
    <row r="256" spans="1:4">
      <c r="A256" s="71"/>
      <c r="B256" s="75"/>
      <c r="C256" s="73"/>
      <c r="D256" s="74"/>
    </row>
    <row r="257" spans="1:4">
      <c r="A257" s="71"/>
      <c r="B257" s="75"/>
      <c r="C257" s="73"/>
      <c r="D257" s="74"/>
    </row>
    <row r="258" spans="1:4">
      <c r="A258" s="71"/>
      <c r="B258" s="75"/>
      <c r="C258" s="73"/>
      <c r="D258" s="74"/>
    </row>
    <row r="259" spans="1:4">
      <c r="A259" s="71"/>
      <c r="B259" s="75"/>
      <c r="C259" s="73"/>
      <c r="D259" s="74"/>
    </row>
    <row r="260" spans="1:4">
      <c r="A260" s="71"/>
      <c r="B260" s="75"/>
      <c r="C260" s="73"/>
      <c r="D260" s="74"/>
    </row>
    <row r="261" spans="1:4">
      <c r="A261" s="71"/>
      <c r="B261" s="75"/>
      <c r="C261" s="73"/>
      <c r="D261" s="74"/>
    </row>
    <row r="262" spans="1:4">
      <c r="A262" s="71"/>
      <c r="B262" s="75"/>
      <c r="C262" s="73"/>
      <c r="D262" s="74"/>
    </row>
    <row r="263" spans="1:4">
      <c r="A263" s="71"/>
      <c r="B263" s="75"/>
      <c r="C263" s="73"/>
      <c r="D263" s="74"/>
    </row>
    <row r="264" spans="1:4">
      <c r="A264" s="71"/>
      <c r="B264" s="75"/>
      <c r="C264" s="73"/>
      <c r="D264" s="74"/>
    </row>
    <row r="265" spans="1:4">
      <c r="A265" s="71"/>
      <c r="B265" s="75"/>
      <c r="C265" s="73"/>
      <c r="D265" s="74"/>
    </row>
    <row r="266" spans="1:4">
      <c r="A266" s="71"/>
      <c r="B266" s="75"/>
      <c r="C266" s="73"/>
      <c r="D266" s="74"/>
    </row>
    <row r="267" spans="1:4">
      <c r="A267" s="71"/>
      <c r="B267" s="75"/>
      <c r="C267" s="73"/>
      <c r="D267" s="74"/>
    </row>
    <row r="268" spans="1:4">
      <c r="A268" s="71"/>
      <c r="B268" s="75"/>
      <c r="C268" s="73"/>
      <c r="D268" s="74"/>
    </row>
    <row r="269" spans="1:4">
      <c r="A269" s="71"/>
      <c r="B269" s="75"/>
      <c r="C269" s="73"/>
      <c r="D269" s="74"/>
    </row>
    <row r="270" spans="1:4">
      <c r="A270" s="71"/>
      <c r="B270" s="75"/>
      <c r="C270" s="73"/>
      <c r="D270" s="74"/>
    </row>
    <row r="271" spans="1:4">
      <c r="A271" s="71"/>
      <c r="B271" s="75"/>
      <c r="C271" s="73"/>
      <c r="D271" s="74"/>
    </row>
    <row r="272" spans="1:4">
      <c r="A272" s="71"/>
      <c r="B272" s="75"/>
      <c r="C272" s="73"/>
      <c r="D272" s="74"/>
    </row>
    <row r="273" spans="1:4">
      <c r="A273" s="71"/>
      <c r="B273" s="75"/>
      <c r="C273" s="73"/>
      <c r="D273" s="74"/>
    </row>
    <row r="274" spans="1:4">
      <c r="A274" s="71"/>
      <c r="B274" s="75"/>
      <c r="C274" s="73"/>
      <c r="D274" s="74"/>
    </row>
    <row r="275" spans="1:4">
      <c r="A275" s="71"/>
      <c r="B275" s="75"/>
      <c r="C275" s="73"/>
      <c r="D275" s="74"/>
    </row>
    <row r="276" spans="1:4">
      <c r="A276" s="71"/>
      <c r="B276" s="75"/>
      <c r="C276" s="73"/>
      <c r="D276" s="74"/>
    </row>
    <row r="277" spans="1:4">
      <c r="A277" s="71"/>
      <c r="B277" s="75"/>
      <c r="C277" s="73"/>
      <c r="D277" s="74"/>
    </row>
    <row r="278" spans="1:4">
      <c r="A278" s="71"/>
      <c r="B278" s="75"/>
      <c r="C278" s="73"/>
      <c r="D278" s="74"/>
    </row>
    <row r="279" spans="1:4">
      <c r="A279" s="71"/>
      <c r="B279" s="75"/>
      <c r="C279" s="73"/>
      <c r="D279" s="74"/>
    </row>
    <row r="280" spans="1:4">
      <c r="A280" s="71"/>
      <c r="B280" s="75"/>
      <c r="C280" s="73"/>
      <c r="D280" s="74"/>
    </row>
    <row r="281" spans="1:4">
      <c r="A281" s="71"/>
      <c r="B281" s="75"/>
      <c r="C281" s="73"/>
      <c r="D281" s="74"/>
    </row>
    <row r="282" spans="1:4">
      <c r="A282" s="71"/>
      <c r="B282" s="75"/>
      <c r="C282" s="73"/>
      <c r="D282" s="74"/>
    </row>
    <row r="283" spans="1:4">
      <c r="A283" s="71"/>
      <c r="B283" s="75"/>
      <c r="C283" s="73"/>
      <c r="D283" s="74"/>
    </row>
    <row r="284" spans="1:4">
      <c r="A284" s="71"/>
      <c r="B284" s="75"/>
      <c r="C284" s="73"/>
      <c r="D284" s="74"/>
    </row>
    <row r="285" spans="1:4">
      <c r="A285" s="71"/>
      <c r="B285" s="75"/>
      <c r="C285" s="73"/>
      <c r="D285" s="74"/>
    </row>
    <row r="286" spans="1:4">
      <c r="A286" s="71"/>
      <c r="B286" s="75"/>
      <c r="C286" s="73"/>
      <c r="D286" s="74"/>
    </row>
    <row r="287" spans="1:4">
      <c r="A287" s="71"/>
      <c r="B287" s="75"/>
      <c r="C287" s="73"/>
      <c r="D287" s="74"/>
    </row>
    <row r="288" spans="1:4">
      <c r="A288" s="71"/>
      <c r="B288" s="75"/>
      <c r="C288" s="73"/>
      <c r="D288" s="74"/>
    </row>
    <row r="289" spans="1:4">
      <c r="A289" s="71"/>
      <c r="B289" s="75"/>
      <c r="C289" s="73"/>
      <c r="D289" s="74"/>
    </row>
    <row r="290" spans="1:4">
      <c r="A290" s="71"/>
      <c r="B290" s="75"/>
      <c r="C290" s="73"/>
      <c r="D290" s="74"/>
    </row>
    <row r="291" spans="1:4">
      <c r="A291" s="71"/>
      <c r="B291" s="75"/>
      <c r="C291" s="73"/>
      <c r="D291" s="74"/>
    </row>
    <row r="292" spans="1:4">
      <c r="A292" s="71"/>
      <c r="B292" s="75"/>
      <c r="C292" s="73"/>
      <c r="D292" s="74"/>
    </row>
    <row r="293" spans="1:4">
      <c r="A293" s="71"/>
      <c r="B293" s="75"/>
      <c r="C293" s="73"/>
      <c r="D293" s="74"/>
    </row>
    <row r="294" spans="1:4">
      <c r="A294" s="71"/>
      <c r="B294" s="75"/>
      <c r="C294" s="73"/>
      <c r="D294" s="74"/>
    </row>
    <row r="295" spans="1:4">
      <c r="A295" s="71"/>
      <c r="B295" s="75"/>
      <c r="C295" s="73"/>
      <c r="D295" s="74"/>
    </row>
    <row r="296" spans="1:4">
      <c r="A296" s="71"/>
      <c r="B296" s="75"/>
      <c r="C296" s="73"/>
      <c r="D296" s="74"/>
    </row>
    <row r="297" spans="1:4">
      <c r="A297" s="71"/>
      <c r="B297" s="75"/>
      <c r="C297" s="73"/>
      <c r="D297" s="74"/>
    </row>
    <row r="298" spans="1:4">
      <c r="A298" s="71"/>
      <c r="B298" s="75"/>
      <c r="C298" s="73"/>
      <c r="D298" s="74"/>
    </row>
    <row r="299" spans="1:4">
      <c r="A299" s="71"/>
      <c r="B299" s="75"/>
      <c r="C299" s="73"/>
      <c r="D299" s="74"/>
    </row>
    <row r="300" spans="1:4">
      <c r="A300" s="71"/>
      <c r="B300" s="75"/>
      <c r="C300" s="73"/>
      <c r="D300" s="74"/>
    </row>
    <row r="301" spans="1:4">
      <c r="A301" s="71"/>
      <c r="B301" s="75"/>
      <c r="C301" s="73"/>
      <c r="D301" s="74"/>
    </row>
    <row r="302" spans="1:4">
      <c r="A302" s="71"/>
      <c r="B302" s="75"/>
      <c r="C302" s="73"/>
      <c r="D302" s="74"/>
    </row>
    <row r="303" spans="1:4">
      <c r="A303" s="71"/>
      <c r="B303" s="75"/>
      <c r="C303" s="73"/>
      <c r="D303" s="74"/>
    </row>
    <row r="304" spans="1:4">
      <c r="A304" s="71"/>
      <c r="B304" s="75"/>
      <c r="C304" s="73"/>
      <c r="D304" s="74"/>
    </row>
    <row r="305" spans="1:4">
      <c r="A305" s="71"/>
      <c r="B305" s="75"/>
      <c r="C305" s="73"/>
      <c r="D305" s="74"/>
    </row>
    <row r="306" spans="1:4">
      <c r="A306" s="71"/>
      <c r="B306" s="75"/>
      <c r="C306" s="73"/>
      <c r="D306" s="74"/>
    </row>
    <row r="307" spans="1:4">
      <c r="A307" s="71"/>
      <c r="B307" s="75"/>
      <c r="C307" s="73"/>
      <c r="D307" s="74"/>
    </row>
    <row r="308" spans="1:4">
      <c r="A308" s="71"/>
      <c r="B308" s="75"/>
      <c r="C308" s="73"/>
      <c r="D308" s="74"/>
    </row>
    <row r="309" spans="1:4">
      <c r="A309" s="71"/>
      <c r="B309" s="75"/>
      <c r="C309" s="73"/>
      <c r="D309" s="74"/>
    </row>
    <row r="310" spans="1:4">
      <c r="A310" s="71"/>
      <c r="B310" s="75"/>
      <c r="C310" s="73"/>
      <c r="D310" s="74"/>
    </row>
    <row r="311" spans="1:4">
      <c r="A311" s="71"/>
      <c r="B311" s="75"/>
      <c r="C311" s="73"/>
      <c r="D311" s="74"/>
    </row>
    <row r="312" spans="1:4">
      <c r="A312" s="71"/>
      <c r="B312" s="75"/>
      <c r="C312" s="73"/>
      <c r="D312" s="74"/>
    </row>
    <row r="313" spans="1:4">
      <c r="A313" s="71"/>
      <c r="B313" s="75"/>
      <c r="C313" s="73"/>
      <c r="D313" s="74"/>
    </row>
    <row r="314" spans="1:4">
      <c r="A314" s="71"/>
      <c r="B314" s="75"/>
      <c r="C314" s="73"/>
      <c r="D314" s="74"/>
    </row>
    <row r="315" spans="1:4">
      <c r="A315" s="71"/>
      <c r="B315" s="75"/>
      <c r="C315" s="73"/>
      <c r="D315" s="74"/>
    </row>
    <row r="316" spans="1:4">
      <c r="A316" s="71"/>
      <c r="B316" s="75"/>
      <c r="C316" s="73"/>
      <c r="D316" s="74"/>
    </row>
    <row r="317" spans="1:4">
      <c r="A317" s="71"/>
      <c r="B317" s="75"/>
      <c r="C317" s="73"/>
      <c r="D317" s="74"/>
    </row>
    <row r="318" spans="1:4">
      <c r="A318" s="71"/>
      <c r="B318" s="75"/>
      <c r="C318" s="73"/>
      <c r="D318" s="74"/>
    </row>
    <row r="319" spans="1:4">
      <c r="A319" s="71"/>
      <c r="B319" s="75"/>
      <c r="C319" s="73"/>
      <c r="D319" s="74"/>
    </row>
    <row r="320" spans="1:4">
      <c r="A320" s="71"/>
      <c r="B320" s="75"/>
      <c r="C320" s="73"/>
      <c r="D320" s="74"/>
    </row>
    <row r="321" spans="1:4">
      <c r="A321" s="71"/>
      <c r="B321" s="75"/>
      <c r="C321" s="73"/>
      <c r="D321" s="74"/>
    </row>
    <row r="322" spans="1:4">
      <c r="A322" s="71"/>
      <c r="B322" s="75"/>
      <c r="C322" s="73"/>
      <c r="D322" s="74"/>
    </row>
    <row r="323" spans="1:4">
      <c r="A323" s="71"/>
      <c r="B323" s="75"/>
      <c r="C323" s="73"/>
      <c r="D323" s="74"/>
    </row>
    <row r="324" spans="1:4">
      <c r="A324" s="71"/>
      <c r="B324" s="75"/>
      <c r="C324" s="73"/>
      <c r="D324" s="74"/>
    </row>
    <row r="325" spans="1:4">
      <c r="A325" s="71"/>
      <c r="B325" s="75"/>
      <c r="C325" s="73"/>
      <c r="D325" s="74"/>
    </row>
    <row r="326" spans="1:4">
      <c r="A326" s="71"/>
      <c r="B326" s="75"/>
      <c r="C326" s="73"/>
      <c r="D326" s="74"/>
    </row>
    <row r="327" spans="1:4">
      <c r="A327" s="71"/>
      <c r="B327" s="75"/>
      <c r="C327" s="73"/>
      <c r="D327" s="74"/>
    </row>
    <row r="328" spans="1:4">
      <c r="A328" s="71"/>
      <c r="B328" s="75"/>
      <c r="C328" s="73"/>
      <c r="D328" s="74"/>
    </row>
    <row r="329" spans="1:4">
      <c r="A329" s="71"/>
      <c r="B329" s="75"/>
      <c r="C329" s="73"/>
      <c r="D329" s="74"/>
    </row>
    <row r="330" spans="1:4">
      <c r="A330" s="71"/>
      <c r="B330" s="75"/>
      <c r="C330" s="73"/>
      <c r="D330" s="74"/>
    </row>
    <row r="331" spans="1:4">
      <c r="A331" s="71"/>
      <c r="B331" s="75"/>
      <c r="C331" s="73"/>
      <c r="D331" s="74"/>
    </row>
    <row r="332" spans="1:4">
      <c r="A332" s="71"/>
      <c r="B332" s="75"/>
      <c r="C332" s="73"/>
      <c r="D332" s="74"/>
    </row>
    <row r="333" spans="1:4">
      <c r="A333" s="71"/>
      <c r="B333" s="75"/>
      <c r="C333" s="73"/>
      <c r="D333" s="74"/>
    </row>
    <row r="334" spans="1:4">
      <c r="A334" s="71"/>
      <c r="B334" s="75"/>
      <c r="C334" s="73"/>
      <c r="D334" s="74"/>
    </row>
    <row r="335" spans="1:4">
      <c r="A335" s="71"/>
      <c r="B335" s="75"/>
      <c r="C335" s="73"/>
      <c r="D335" s="74"/>
    </row>
    <row r="336" spans="1:4">
      <c r="A336" s="71"/>
      <c r="B336" s="75"/>
      <c r="C336" s="73"/>
      <c r="D336" s="74"/>
    </row>
    <row r="337" spans="1:4">
      <c r="A337" s="71"/>
      <c r="B337" s="75"/>
      <c r="C337" s="73"/>
      <c r="D337" s="74"/>
    </row>
    <row r="338" spans="1:4">
      <c r="A338" s="71"/>
      <c r="B338" s="75"/>
      <c r="C338" s="73"/>
      <c r="D338" s="74"/>
    </row>
    <row r="339" spans="1:4">
      <c r="A339" s="71"/>
      <c r="B339" s="75"/>
      <c r="C339" s="73"/>
      <c r="D339" s="74"/>
    </row>
    <row r="340" spans="1:4">
      <c r="A340" s="71"/>
      <c r="B340" s="75"/>
      <c r="C340" s="73"/>
      <c r="D340" s="74"/>
    </row>
    <row r="341" spans="1:4">
      <c r="A341" s="71"/>
      <c r="B341" s="75"/>
      <c r="C341" s="73"/>
      <c r="D341" s="74"/>
    </row>
    <row r="342" spans="1:4">
      <c r="A342" s="71"/>
      <c r="B342" s="75"/>
      <c r="C342" s="73"/>
      <c r="D342" s="74"/>
    </row>
    <row r="343" spans="1:4">
      <c r="A343" s="71"/>
      <c r="B343" s="75"/>
      <c r="C343" s="73"/>
      <c r="D343" s="74"/>
    </row>
    <row r="344" spans="1:4">
      <c r="A344" s="71"/>
      <c r="B344" s="75"/>
      <c r="C344" s="73"/>
      <c r="D344" s="74"/>
    </row>
    <row r="345" spans="1:4">
      <c r="A345" s="71"/>
      <c r="B345" s="75"/>
      <c r="C345" s="73"/>
      <c r="D345" s="74"/>
    </row>
    <row r="346" spans="1:4">
      <c r="A346" s="71"/>
      <c r="B346" s="75"/>
      <c r="C346" s="73"/>
      <c r="D346" s="74"/>
    </row>
    <row r="347" spans="1:4">
      <c r="A347" s="71"/>
      <c r="B347" s="75"/>
      <c r="C347" s="73"/>
      <c r="D347" s="74"/>
    </row>
    <row r="348" spans="1:4">
      <c r="A348" s="71"/>
      <c r="B348" s="75"/>
      <c r="C348" s="73"/>
      <c r="D348" s="74"/>
    </row>
    <row r="349" spans="1:4">
      <c r="A349" s="71"/>
      <c r="B349" s="75"/>
      <c r="C349" s="73"/>
      <c r="D349" s="74"/>
    </row>
    <row r="350" spans="1:4">
      <c r="A350" s="71"/>
      <c r="B350" s="75"/>
      <c r="C350" s="73"/>
      <c r="D350" s="74"/>
    </row>
    <row r="351" spans="1:4">
      <c r="A351" s="71"/>
      <c r="B351" s="75"/>
      <c r="C351" s="73"/>
      <c r="D351" s="74"/>
    </row>
    <row r="352" spans="1:4">
      <c r="A352" s="71"/>
      <c r="B352" s="75"/>
      <c r="C352" s="73"/>
      <c r="D352" s="74"/>
    </row>
    <row r="353" spans="1:4">
      <c r="A353" s="71"/>
      <c r="B353" s="75"/>
      <c r="C353" s="73"/>
      <c r="D353" s="74"/>
    </row>
    <row r="354" spans="1:4">
      <c r="A354" s="71"/>
      <c r="B354" s="75"/>
      <c r="C354" s="73"/>
      <c r="D354" s="74"/>
    </row>
    <row r="355" spans="1:4">
      <c r="A355" s="71"/>
      <c r="B355" s="75"/>
      <c r="C355" s="73"/>
      <c r="D355" s="74"/>
    </row>
    <row r="356" spans="1:4">
      <c r="A356" s="71"/>
      <c r="B356" s="75"/>
      <c r="C356" s="73"/>
      <c r="D356" s="74"/>
    </row>
    <row r="357" spans="1:4">
      <c r="A357" s="71"/>
      <c r="B357" s="75"/>
      <c r="C357" s="73"/>
      <c r="D357" s="74"/>
    </row>
    <row r="358" spans="1:4">
      <c r="A358" s="71"/>
      <c r="B358" s="75"/>
      <c r="C358" s="73"/>
      <c r="D358" s="74"/>
    </row>
    <row r="359" spans="1:4">
      <c r="A359" s="71"/>
      <c r="B359" s="75"/>
      <c r="C359" s="73"/>
      <c r="D359" s="74"/>
    </row>
    <row r="360" spans="1:4">
      <c r="A360" s="71"/>
      <c r="B360" s="75"/>
      <c r="C360" s="73"/>
      <c r="D360" s="74"/>
    </row>
    <row r="361" spans="1:4">
      <c r="A361" s="71"/>
      <c r="B361" s="75"/>
      <c r="C361" s="73"/>
      <c r="D361" s="74"/>
    </row>
    <row r="362" spans="1:4">
      <c r="A362" s="71"/>
      <c r="B362" s="75"/>
      <c r="C362" s="73"/>
      <c r="D362" s="74"/>
    </row>
    <row r="363" spans="1:4">
      <c r="A363" s="71"/>
      <c r="B363" s="75"/>
      <c r="C363" s="73"/>
      <c r="D363" s="74"/>
    </row>
    <row r="364" spans="1:4">
      <c r="A364" s="71"/>
      <c r="B364" s="75"/>
      <c r="C364" s="73"/>
      <c r="D364" s="74"/>
    </row>
    <row r="365" spans="1:4">
      <c r="A365" s="71"/>
      <c r="B365" s="75"/>
      <c r="C365" s="73"/>
      <c r="D365" s="74"/>
    </row>
    <row r="366" spans="1:4">
      <c r="A366" s="71"/>
      <c r="B366" s="75"/>
      <c r="C366" s="73"/>
      <c r="D366" s="74"/>
    </row>
    <row r="367" spans="1:4">
      <c r="A367" s="71"/>
      <c r="B367" s="75"/>
      <c r="C367" s="73"/>
      <c r="D367" s="74"/>
    </row>
    <row r="368" spans="1:4">
      <c r="A368" s="71"/>
      <c r="B368" s="75"/>
      <c r="C368" s="73"/>
      <c r="D368" s="74"/>
    </row>
    <row r="369" spans="1:4">
      <c r="A369" s="71"/>
      <c r="B369" s="75"/>
      <c r="C369" s="73"/>
      <c r="D369" s="74"/>
    </row>
    <row r="370" spans="1:4">
      <c r="A370" s="71"/>
      <c r="B370" s="75"/>
      <c r="C370" s="73"/>
      <c r="D370" s="74"/>
    </row>
    <row r="371" spans="1:4">
      <c r="A371" s="71"/>
      <c r="B371" s="75"/>
      <c r="C371" s="73"/>
      <c r="D371" s="74"/>
    </row>
    <row r="372" spans="1:4">
      <c r="A372" s="71"/>
      <c r="B372" s="75"/>
      <c r="C372" s="73"/>
      <c r="D372" s="74"/>
    </row>
    <row r="373" spans="1:4">
      <c r="A373" s="71"/>
      <c r="B373" s="75"/>
      <c r="C373" s="73"/>
      <c r="D373" s="74"/>
    </row>
    <row r="374" spans="1:4">
      <c r="A374" s="71"/>
      <c r="B374" s="75"/>
      <c r="C374" s="73"/>
      <c r="D374" s="74"/>
    </row>
    <row r="375" spans="1:4">
      <c r="A375" s="71"/>
      <c r="B375" s="75"/>
      <c r="C375" s="73"/>
      <c r="D375" s="74"/>
    </row>
    <row r="376" spans="1:4">
      <c r="A376" s="71"/>
      <c r="B376" s="75"/>
      <c r="C376" s="73"/>
      <c r="D376" s="74"/>
    </row>
    <row r="377" spans="1:4">
      <c r="A377" s="71"/>
      <c r="B377" s="75"/>
      <c r="C377" s="73"/>
      <c r="D377" s="74"/>
    </row>
    <row r="378" spans="1:4">
      <c r="A378" s="71"/>
      <c r="B378" s="75"/>
      <c r="C378" s="73"/>
      <c r="D378" s="74"/>
    </row>
    <row r="379" spans="1:4">
      <c r="A379" s="71"/>
      <c r="B379" s="75"/>
      <c r="C379" s="73"/>
      <c r="D379" s="74"/>
    </row>
    <row r="380" spans="1:4">
      <c r="A380" s="71"/>
      <c r="B380" s="75"/>
      <c r="C380" s="73"/>
      <c r="D380" s="74"/>
    </row>
    <row r="381" spans="1:4">
      <c r="A381" s="71"/>
      <c r="B381" s="75"/>
      <c r="C381" s="73"/>
      <c r="D381" s="74"/>
    </row>
    <row r="382" spans="1:4">
      <c r="A382" s="71"/>
      <c r="B382" s="75"/>
      <c r="C382" s="73"/>
      <c r="D382" s="74"/>
    </row>
    <row r="383" spans="1:4">
      <c r="A383" s="71"/>
      <c r="B383" s="75"/>
      <c r="C383" s="73"/>
      <c r="D383" s="74"/>
    </row>
    <row r="384" spans="1:4">
      <c r="A384" s="71"/>
      <c r="B384" s="75"/>
      <c r="C384" s="73"/>
      <c r="D384" s="74"/>
    </row>
    <row r="385" spans="1:4">
      <c r="A385" s="71"/>
      <c r="B385" s="75"/>
      <c r="C385" s="73"/>
      <c r="D385" s="74"/>
    </row>
    <row r="386" spans="1:4">
      <c r="A386" s="71"/>
      <c r="B386" s="75"/>
      <c r="C386" s="73"/>
      <c r="D386" s="74"/>
    </row>
    <row r="387" spans="1:4">
      <c r="A387" s="71"/>
      <c r="B387" s="75"/>
      <c r="C387" s="73"/>
      <c r="D387" s="74"/>
    </row>
    <row r="388" spans="1:4">
      <c r="A388" s="71"/>
      <c r="B388" s="75"/>
      <c r="C388" s="73"/>
      <c r="D388" s="74"/>
    </row>
    <row r="389" spans="1:4">
      <c r="A389" s="71"/>
      <c r="B389" s="75"/>
      <c r="C389" s="73"/>
      <c r="D389" s="74"/>
    </row>
    <row r="390" spans="1:4">
      <c r="A390" s="71"/>
      <c r="B390" s="75"/>
      <c r="C390" s="73"/>
      <c r="D390" s="74"/>
    </row>
    <row r="391" spans="1:4">
      <c r="A391" s="71"/>
      <c r="B391" s="75"/>
      <c r="C391" s="73"/>
      <c r="D391" s="74"/>
    </row>
    <row r="392" spans="1:4">
      <c r="A392" s="71"/>
      <c r="B392" s="75"/>
      <c r="C392" s="73"/>
      <c r="D392" s="74"/>
    </row>
    <row r="393" spans="1:4">
      <c r="A393" s="71"/>
      <c r="B393" s="75"/>
      <c r="C393" s="73"/>
      <c r="D393" s="74"/>
    </row>
    <row r="394" spans="1:4">
      <c r="A394" s="71"/>
      <c r="B394" s="75"/>
      <c r="C394" s="73"/>
      <c r="D394" s="74"/>
    </row>
    <row r="395" spans="1:4">
      <c r="A395" s="71"/>
      <c r="B395" s="75"/>
      <c r="C395" s="73"/>
      <c r="D395" s="74"/>
    </row>
    <row r="396" spans="1:4">
      <c r="A396" s="71"/>
      <c r="B396" s="75"/>
      <c r="C396" s="73"/>
      <c r="D396" s="74"/>
    </row>
    <row r="397" spans="1:4">
      <c r="A397" s="71"/>
      <c r="B397" s="75"/>
      <c r="C397" s="73"/>
      <c r="D397" s="74"/>
    </row>
    <row r="398" spans="1:4">
      <c r="A398" s="71"/>
      <c r="B398" s="75"/>
      <c r="C398" s="73"/>
      <c r="D398" s="74"/>
    </row>
    <row r="399" spans="1:4">
      <c r="A399" s="71"/>
      <c r="B399" s="75"/>
      <c r="C399" s="73"/>
      <c r="D399" s="74"/>
    </row>
    <row r="400" spans="1:4">
      <c r="A400" s="71"/>
      <c r="B400" s="75"/>
      <c r="C400" s="73"/>
      <c r="D400" s="74"/>
    </row>
    <row r="401" spans="1:4">
      <c r="A401" s="71"/>
      <c r="B401" s="75"/>
      <c r="C401" s="73"/>
      <c r="D401" s="74"/>
    </row>
    <row r="402" spans="1:4">
      <c r="A402" s="71"/>
      <c r="B402" s="75"/>
      <c r="C402" s="73"/>
      <c r="D402" s="74"/>
    </row>
    <row r="403" spans="1:4">
      <c r="A403" s="71"/>
      <c r="B403" s="75"/>
      <c r="C403" s="73"/>
      <c r="D403" s="74"/>
    </row>
    <row r="404" spans="1:4">
      <c r="A404" s="71"/>
      <c r="B404" s="75"/>
      <c r="C404" s="73"/>
      <c r="D404" s="74"/>
    </row>
    <row r="405" spans="1:4">
      <c r="A405" s="71"/>
      <c r="B405" s="75"/>
      <c r="C405" s="73"/>
      <c r="D405" s="74"/>
    </row>
    <row r="406" spans="1:4">
      <c r="A406" s="71"/>
      <c r="B406" s="75"/>
      <c r="C406" s="73"/>
      <c r="D406" s="74"/>
    </row>
    <row r="407" spans="1:4">
      <c r="A407" s="71"/>
      <c r="B407" s="75"/>
      <c r="C407" s="73"/>
      <c r="D407" s="74"/>
    </row>
    <row r="408" spans="1:4">
      <c r="A408" s="71"/>
      <c r="B408" s="75"/>
      <c r="C408" s="73"/>
      <c r="D408" s="74"/>
    </row>
    <row r="409" spans="1:4">
      <c r="A409" s="71"/>
      <c r="B409" s="75"/>
      <c r="C409" s="73"/>
      <c r="D409" s="74"/>
    </row>
    <row r="410" spans="1:4">
      <c r="A410" s="71"/>
      <c r="B410" s="75"/>
      <c r="C410" s="73"/>
      <c r="D410" s="74"/>
    </row>
    <row r="411" spans="1:4">
      <c r="A411" s="71"/>
      <c r="B411" s="75"/>
      <c r="C411" s="73"/>
      <c r="D411" s="74"/>
    </row>
    <row r="412" spans="1:4">
      <c r="A412" s="71"/>
      <c r="B412" s="75"/>
      <c r="C412" s="73"/>
      <c r="D412" s="74"/>
    </row>
    <row r="413" spans="1:4">
      <c r="A413" s="71"/>
      <c r="B413" s="75"/>
      <c r="C413" s="73"/>
      <c r="D413" s="74"/>
    </row>
    <row r="414" spans="1:4">
      <c r="A414" s="71"/>
      <c r="B414" s="75"/>
      <c r="C414" s="73"/>
      <c r="D414" s="74"/>
    </row>
    <row r="415" spans="1:4">
      <c r="A415" s="71"/>
      <c r="B415" s="75"/>
      <c r="C415" s="73"/>
      <c r="D415" s="74"/>
    </row>
    <row r="416" spans="1:4">
      <c r="A416" s="71"/>
      <c r="B416" s="75"/>
      <c r="C416" s="73"/>
      <c r="D416" s="74"/>
    </row>
    <row r="417" spans="1:4">
      <c r="A417" s="71"/>
      <c r="B417" s="75"/>
      <c r="C417" s="73"/>
      <c r="D417" s="74"/>
    </row>
    <row r="418" spans="1:4">
      <c r="A418" s="71"/>
      <c r="B418" s="75"/>
      <c r="C418" s="73"/>
      <c r="D418" s="74"/>
    </row>
    <row r="419" spans="1:4">
      <c r="A419" s="71"/>
      <c r="B419" s="75"/>
      <c r="C419" s="73"/>
      <c r="D419" s="74"/>
    </row>
    <row r="420" spans="1:4">
      <c r="A420" s="71"/>
      <c r="B420" s="75"/>
      <c r="C420" s="73"/>
      <c r="D420" s="74"/>
    </row>
    <row r="421" spans="1:4">
      <c r="A421" s="71"/>
      <c r="B421" s="75"/>
      <c r="C421" s="73"/>
      <c r="D421" s="74"/>
    </row>
    <row r="422" spans="1:4">
      <c r="A422" s="71"/>
      <c r="B422" s="75"/>
      <c r="C422" s="73"/>
      <c r="D422" s="74"/>
    </row>
    <row r="423" spans="1:4">
      <c r="A423" s="71"/>
      <c r="B423" s="75"/>
      <c r="C423" s="73"/>
      <c r="D423" s="74"/>
    </row>
    <row r="424" spans="1:4">
      <c r="A424" s="71"/>
      <c r="B424" s="75"/>
      <c r="C424" s="73"/>
      <c r="D424" s="74"/>
    </row>
    <row r="425" spans="1:4">
      <c r="A425" s="71"/>
      <c r="B425" s="75"/>
      <c r="C425" s="73"/>
      <c r="D425" s="74"/>
    </row>
    <row r="426" spans="1:4">
      <c r="A426" s="71"/>
      <c r="B426" s="75"/>
      <c r="C426" s="73"/>
      <c r="D426" s="74"/>
    </row>
    <row r="427" spans="1:4">
      <c r="A427" s="71"/>
      <c r="B427" s="75"/>
      <c r="C427" s="73"/>
      <c r="D427" s="74"/>
    </row>
    <row r="428" spans="1:4">
      <c r="A428" s="71"/>
      <c r="B428" s="75"/>
      <c r="C428" s="73"/>
      <c r="D428" s="74"/>
    </row>
    <row r="429" spans="1:4">
      <c r="A429" s="71"/>
      <c r="B429" s="75"/>
      <c r="C429" s="73"/>
      <c r="D429" s="74"/>
    </row>
    <row r="430" spans="1:4">
      <c r="A430" s="71"/>
      <c r="B430" s="75"/>
      <c r="C430" s="73"/>
      <c r="D430" s="74"/>
    </row>
    <row r="431" spans="1:4">
      <c r="A431" s="71"/>
      <c r="B431" s="75"/>
      <c r="C431" s="73"/>
      <c r="D431" s="74"/>
    </row>
    <row r="432" spans="1:4">
      <c r="A432" s="71"/>
      <c r="B432" s="75"/>
      <c r="C432" s="73"/>
      <c r="D432" s="74"/>
    </row>
    <row r="433" spans="1:4">
      <c r="A433" s="71"/>
      <c r="B433" s="75"/>
      <c r="C433" s="73"/>
      <c r="D433" s="74"/>
    </row>
    <row r="434" spans="1:4">
      <c r="A434" s="71"/>
      <c r="B434" s="75"/>
      <c r="C434" s="73"/>
      <c r="D434" s="74"/>
    </row>
    <row r="435" spans="1:4">
      <c r="A435" s="71"/>
      <c r="B435" s="75"/>
      <c r="C435" s="73"/>
      <c r="D435" s="74"/>
    </row>
    <row r="436" spans="1:4">
      <c r="A436" s="71"/>
      <c r="B436" s="75"/>
      <c r="C436" s="73"/>
      <c r="D436" s="74"/>
    </row>
    <row r="437" spans="1:4">
      <c r="A437" s="71"/>
      <c r="B437" s="75"/>
      <c r="C437" s="73"/>
      <c r="D437" s="74"/>
    </row>
    <row r="438" spans="1:4">
      <c r="A438" s="71"/>
      <c r="B438" s="75"/>
      <c r="C438" s="73"/>
      <c r="D438" s="74"/>
    </row>
    <row r="439" spans="1:4">
      <c r="A439" s="71"/>
      <c r="B439" s="75"/>
      <c r="C439" s="73"/>
      <c r="D439" s="74"/>
    </row>
    <row r="440" spans="1:4">
      <c r="A440" s="71"/>
      <c r="B440" s="75"/>
      <c r="C440" s="73"/>
      <c r="D440" s="74"/>
    </row>
    <row r="441" spans="1:4">
      <c r="A441" s="71"/>
      <c r="B441" s="75"/>
      <c r="C441" s="73"/>
      <c r="D441" s="74"/>
    </row>
    <row r="442" spans="1:4">
      <c r="A442" s="71"/>
      <c r="B442" s="75"/>
      <c r="C442" s="73"/>
      <c r="D442" s="74"/>
    </row>
    <row r="443" spans="1:4">
      <c r="A443" s="71"/>
      <c r="B443" s="75"/>
      <c r="C443" s="73"/>
      <c r="D443" s="74"/>
    </row>
    <row r="444" spans="1:4">
      <c r="A444" s="71"/>
      <c r="B444" s="75"/>
      <c r="C444" s="73"/>
      <c r="D444" s="74"/>
    </row>
    <row r="445" spans="1:4">
      <c r="A445" s="71"/>
      <c r="B445" s="75"/>
      <c r="C445" s="73"/>
      <c r="D445" s="74"/>
    </row>
    <row r="446" spans="1:4">
      <c r="A446" s="71"/>
      <c r="B446" s="75"/>
      <c r="C446" s="73"/>
      <c r="D446" s="74"/>
    </row>
    <row r="447" spans="1:4">
      <c r="A447" s="71"/>
      <c r="B447" s="75"/>
      <c r="C447" s="73"/>
      <c r="D447" s="74"/>
    </row>
    <row r="448" spans="1:4">
      <c r="A448" s="71"/>
      <c r="B448" s="75"/>
      <c r="C448" s="73"/>
      <c r="D448" s="74"/>
    </row>
    <row r="449" spans="1:4">
      <c r="A449" s="71"/>
      <c r="B449" s="75"/>
      <c r="C449" s="73"/>
      <c r="D449" s="74"/>
    </row>
    <row r="450" spans="1:4">
      <c r="A450" s="71"/>
      <c r="B450" s="75"/>
      <c r="C450" s="73"/>
      <c r="D450" s="74"/>
    </row>
    <row r="451" spans="1:4">
      <c r="A451" s="71"/>
      <c r="B451" s="75"/>
      <c r="C451" s="73"/>
      <c r="D451" s="74"/>
    </row>
    <row r="452" spans="1:4">
      <c r="A452" s="71"/>
      <c r="B452" s="75"/>
      <c r="C452" s="73"/>
      <c r="D452" s="74"/>
    </row>
    <row r="453" spans="1:4">
      <c r="A453" s="71"/>
      <c r="B453" s="75"/>
      <c r="C453" s="73"/>
      <c r="D453" s="74"/>
    </row>
    <row r="454" spans="1:4">
      <c r="A454" s="71"/>
      <c r="B454" s="75"/>
      <c r="C454" s="73"/>
      <c r="D454" s="74"/>
    </row>
    <row r="455" spans="1:4">
      <c r="A455" s="71"/>
      <c r="B455" s="75"/>
      <c r="C455" s="73"/>
      <c r="D455" s="74"/>
    </row>
    <row r="456" spans="1:4">
      <c r="A456" s="71"/>
      <c r="B456" s="75"/>
      <c r="C456" s="73"/>
      <c r="D456" s="74"/>
    </row>
    <row r="457" spans="1:4">
      <c r="A457" s="71"/>
      <c r="B457" s="75"/>
      <c r="C457" s="73"/>
      <c r="D457" s="74"/>
    </row>
    <row r="458" spans="1:4">
      <c r="A458" s="71"/>
      <c r="B458" s="75"/>
      <c r="C458" s="73"/>
      <c r="D458" s="74"/>
    </row>
    <row r="459" spans="1:4">
      <c r="A459" s="71"/>
      <c r="B459" s="75"/>
      <c r="C459" s="73"/>
      <c r="D459" s="74"/>
    </row>
    <row r="460" spans="1:4">
      <c r="A460" s="71"/>
      <c r="B460" s="75"/>
      <c r="C460" s="73"/>
      <c r="D460" s="74"/>
    </row>
    <row r="461" spans="1:4">
      <c r="A461" s="71"/>
      <c r="B461" s="75"/>
      <c r="C461" s="73"/>
      <c r="D461" s="74"/>
    </row>
    <row r="462" spans="1:4">
      <c r="A462" s="71"/>
      <c r="B462" s="75"/>
      <c r="C462" s="73"/>
      <c r="D462" s="74"/>
    </row>
    <row r="463" spans="1:4">
      <c r="A463" s="71"/>
      <c r="B463" s="75"/>
      <c r="C463" s="73"/>
      <c r="D463" s="74"/>
    </row>
    <row r="464" spans="1:4">
      <c r="A464" s="71"/>
      <c r="B464" s="75"/>
      <c r="C464" s="73"/>
      <c r="D464" s="74"/>
    </row>
    <row r="465" spans="1:4">
      <c r="A465" s="71"/>
      <c r="B465" s="75"/>
      <c r="C465" s="73"/>
      <c r="D465" s="74"/>
    </row>
    <row r="466" spans="1:4">
      <c r="A466" s="71"/>
      <c r="B466" s="75"/>
      <c r="C466" s="73"/>
      <c r="D466" s="74"/>
    </row>
    <row r="467" spans="1:4">
      <c r="A467" s="71"/>
      <c r="B467" s="75"/>
      <c r="C467" s="73"/>
      <c r="D467" s="74"/>
    </row>
    <row r="468" spans="1:4">
      <c r="A468" s="71"/>
      <c r="B468" s="75"/>
      <c r="C468" s="73"/>
      <c r="D468" s="74"/>
    </row>
    <row r="469" spans="1:4">
      <c r="A469" s="71"/>
      <c r="B469" s="75"/>
      <c r="C469" s="73"/>
      <c r="D469" s="74"/>
    </row>
    <row r="470" spans="1:4">
      <c r="A470" s="71"/>
      <c r="B470" s="75"/>
      <c r="C470" s="73"/>
      <c r="D470" s="74"/>
    </row>
    <row r="471" spans="1:4">
      <c r="A471" s="71"/>
      <c r="B471" s="75"/>
      <c r="C471" s="73"/>
      <c r="D471" s="74"/>
    </row>
    <row r="472" spans="1:4">
      <c r="A472" s="71"/>
      <c r="B472" s="75"/>
      <c r="C472" s="73"/>
      <c r="D472" s="74"/>
    </row>
    <row r="473" spans="1:4">
      <c r="A473" s="71"/>
      <c r="B473" s="75"/>
      <c r="C473" s="73"/>
      <c r="D473" s="74"/>
    </row>
    <row r="474" spans="1:4">
      <c r="A474" s="71"/>
      <c r="B474" s="75"/>
      <c r="C474" s="73"/>
      <c r="D474" s="74"/>
    </row>
    <row r="475" spans="1:4">
      <c r="A475" s="71"/>
      <c r="B475" s="75"/>
      <c r="C475" s="73"/>
      <c r="D475" s="74"/>
    </row>
    <row r="476" spans="1:4">
      <c r="A476" s="71"/>
      <c r="B476" s="75"/>
      <c r="C476" s="73"/>
      <c r="D476" s="74"/>
    </row>
    <row r="477" spans="1:4">
      <c r="A477" s="71"/>
      <c r="B477" s="75"/>
      <c r="C477" s="73"/>
      <c r="D477" s="74"/>
    </row>
    <row r="478" spans="1:4">
      <c r="A478" s="71"/>
      <c r="B478" s="75"/>
      <c r="C478" s="73"/>
      <c r="D478" s="74"/>
    </row>
    <row r="479" spans="1:4">
      <c r="A479" s="71"/>
      <c r="B479" s="75"/>
      <c r="C479" s="73"/>
      <c r="D479" s="74"/>
    </row>
    <row r="480" spans="1:4">
      <c r="A480" s="71"/>
      <c r="B480" s="75"/>
      <c r="C480" s="73"/>
      <c r="D480" s="74"/>
    </row>
    <row r="481" spans="1:4">
      <c r="A481" s="71"/>
      <c r="B481" s="75"/>
      <c r="C481" s="73"/>
      <c r="D481" s="74"/>
    </row>
    <row r="482" spans="1:4">
      <c r="A482" s="71"/>
      <c r="B482" s="75"/>
      <c r="C482" s="73"/>
      <c r="D482" s="74"/>
    </row>
    <row r="483" spans="1:4">
      <c r="A483" s="71"/>
      <c r="B483" s="75"/>
      <c r="C483" s="73"/>
      <c r="D483" s="74"/>
    </row>
    <row r="484" spans="1:4">
      <c r="A484" s="71"/>
      <c r="B484" s="75"/>
      <c r="C484" s="73"/>
      <c r="D484" s="74"/>
    </row>
    <row r="485" spans="1:4">
      <c r="A485" s="71"/>
      <c r="B485" s="75"/>
      <c r="C485" s="73"/>
      <c r="D485" s="74"/>
    </row>
    <row r="486" spans="1:4">
      <c r="A486" s="71"/>
      <c r="B486" s="75"/>
      <c r="C486" s="73"/>
      <c r="D486" s="74"/>
    </row>
    <row r="487" spans="1:4">
      <c r="A487" s="71"/>
      <c r="B487" s="75"/>
      <c r="C487" s="73"/>
      <c r="D487" s="74"/>
    </row>
    <row r="488" spans="1:4">
      <c r="A488" s="71"/>
      <c r="B488" s="75"/>
      <c r="C488" s="73"/>
      <c r="D488" s="74"/>
    </row>
    <row r="489" spans="1:4">
      <c r="A489" s="71"/>
      <c r="B489" s="75"/>
      <c r="C489" s="73"/>
      <c r="D489" s="74"/>
    </row>
    <row r="490" spans="1:4">
      <c r="A490" s="71"/>
      <c r="B490" s="75"/>
      <c r="C490" s="73"/>
      <c r="D490" s="74"/>
    </row>
    <row r="491" spans="1:4">
      <c r="A491" s="71"/>
      <c r="B491" s="75"/>
      <c r="C491" s="73"/>
      <c r="D491" s="74"/>
    </row>
    <row r="492" spans="1:4">
      <c r="A492" s="71"/>
      <c r="B492" s="75"/>
      <c r="C492" s="73"/>
      <c r="D492" s="74"/>
    </row>
    <row r="493" spans="1:4">
      <c r="A493" s="71"/>
      <c r="B493" s="75"/>
      <c r="C493" s="73"/>
      <c r="D493" s="74"/>
    </row>
    <row r="494" spans="1:4">
      <c r="A494" s="71"/>
      <c r="B494" s="75"/>
      <c r="C494" s="73"/>
      <c r="D494" s="74"/>
    </row>
    <row r="495" spans="1:4">
      <c r="A495" s="71"/>
      <c r="B495" s="75"/>
      <c r="C495" s="73"/>
      <c r="D495" s="74"/>
    </row>
    <row r="496" spans="1:4">
      <c r="A496" s="71"/>
      <c r="B496" s="75"/>
      <c r="C496" s="73"/>
      <c r="D496" s="74"/>
    </row>
    <row r="497" spans="1:4">
      <c r="A497" s="71"/>
      <c r="B497" s="75"/>
      <c r="C497" s="73"/>
      <c r="D497" s="74"/>
    </row>
    <row r="498" spans="1:4">
      <c r="A498" s="71"/>
      <c r="B498" s="75"/>
      <c r="C498" s="73"/>
      <c r="D498" s="74"/>
    </row>
    <row r="499" spans="1:4">
      <c r="A499" s="71"/>
      <c r="B499" s="75"/>
      <c r="C499" s="73"/>
      <c r="D499" s="74"/>
    </row>
    <row r="500" spans="1:4">
      <c r="A500" s="71"/>
      <c r="B500" s="75"/>
      <c r="C500" s="73"/>
      <c r="D500" s="74"/>
    </row>
    <row r="501" spans="1:4">
      <c r="A501" s="71"/>
      <c r="B501" s="75"/>
      <c r="C501" s="73"/>
      <c r="D501" s="74"/>
    </row>
    <row r="502" spans="1:4">
      <c r="A502" s="71"/>
      <c r="B502" s="75"/>
      <c r="C502" s="73"/>
      <c r="D502" s="74"/>
    </row>
    <row r="503" spans="1:4">
      <c r="A503" s="71"/>
      <c r="B503" s="75"/>
      <c r="C503" s="73"/>
      <c r="D503" s="74"/>
    </row>
    <row r="504" spans="1:4">
      <c r="A504" s="71"/>
      <c r="B504" s="75"/>
      <c r="C504" s="73"/>
      <c r="D504" s="74"/>
    </row>
    <row r="505" spans="1:4">
      <c r="A505" s="71"/>
      <c r="B505" s="75"/>
      <c r="C505" s="73"/>
      <c r="D505" s="74"/>
    </row>
    <row r="506" spans="1:4">
      <c r="A506" s="71"/>
      <c r="B506" s="75"/>
      <c r="C506" s="73"/>
      <c r="D506" s="74"/>
    </row>
    <row r="507" spans="1:4">
      <c r="A507" s="71"/>
      <c r="B507" s="75"/>
      <c r="C507" s="73"/>
      <c r="D507" s="74"/>
    </row>
    <row r="508" spans="1:4">
      <c r="A508" s="71"/>
      <c r="B508" s="75"/>
      <c r="C508" s="73"/>
      <c r="D508" s="74"/>
    </row>
    <row r="509" spans="1:4">
      <c r="A509" s="71"/>
      <c r="B509" s="75"/>
      <c r="C509" s="73"/>
      <c r="D509" s="74"/>
    </row>
    <row r="510" spans="1:4">
      <c r="A510" s="71"/>
      <c r="B510" s="75"/>
      <c r="C510" s="73"/>
      <c r="D510" s="74"/>
    </row>
    <row r="511" spans="1:4">
      <c r="A511" s="71"/>
      <c r="B511" s="75"/>
      <c r="C511" s="73"/>
      <c r="D511" s="74"/>
    </row>
    <row r="512" spans="1:4">
      <c r="A512" s="71"/>
      <c r="B512" s="75"/>
      <c r="C512" s="73"/>
      <c r="D512" s="74"/>
    </row>
    <row r="513" spans="1:4">
      <c r="A513" s="71"/>
      <c r="B513" s="75"/>
      <c r="C513" s="73"/>
      <c r="D513" s="74"/>
    </row>
    <row r="514" spans="1:4">
      <c r="A514" s="71"/>
      <c r="B514" s="75"/>
      <c r="C514" s="73"/>
      <c r="D514" s="74"/>
    </row>
    <row r="515" spans="1:4">
      <c r="A515" s="71"/>
      <c r="B515" s="75"/>
      <c r="C515" s="73"/>
      <c r="D515" s="74"/>
    </row>
    <row r="516" spans="1:4">
      <c r="A516" s="71"/>
      <c r="B516" s="75"/>
      <c r="C516" s="73"/>
      <c r="D516" s="74"/>
    </row>
    <row r="517" spans="1:4">
      <c r="A517" s="71"/>
      <c r="B517" s="75"/>
      <c r="C517" s="73"/>
      <c r="D517" s="74"/>
    </row>
    <row r="518" spans="1:4">
      <c r="A518" s="71"/>
      <c r="B518" s="75"/>
      <c r="C518" s="73"/>
      <c r="D518" s="74"/>
    </row>
    <row r="519" spans="1:4">
      <c r="A519" s="71"/>
      <c r="B519" s="75"/>
      <c r="C519" s="73"/>
      <c r="D519" s="74"/>
    </row>
    <row r="520" spans="1:4">
      <c r="A520" s="71"/>
      <c r="B520" s="75"/>
      <c r="C520" s="73"/>
      <c r="D520" s="74"/>
    </row>
    <row r="521" spans="1:4">
      <c r="A521" s="71"/>
      <c r="B521" s="75"/>
      <c r="C521" s="73"/>
      <c r="D521" s="74"/>
    </row>
    <row r="522" spans="1:4">
      <c r="A522" s="71"/>
      <c r="B522" s="75"/>
      <c r="C522" s="73"/>
      <c r="D522" s="74"/>
    </row>
    <row r="523" spans="1:4">
      <c r="A523" s="71"/>
      <c r="B523" s="75"/>
      <c r="C523" s="73"/>
      <c r="D523" s="74"/>
    </row>
    <row r="524" spans="1:4">
      <c r="A524" s="71"/>
      <c r="B524" s="75"/>
      <c r="C524" s="73"/>
      <c r="D524" s="74"/>
    </row>
    <row r="525" spans="1:4">
      <c r="A525" s="71"/>
      <c r="B525" s="75"/>
      <c r="C525" s="73"/>
      <c r="D525" s="74"/>
    </row>
    <row r="526" spans="1:4">
      <c r="A526" s="71"/>
      <c r="B526" s="75"/>
      <c r="C526" s="73"/>
      <c r="D526" s="74"/>
    </row>
    <row r="527" spans="1:4">
      <c r="A527" s="71"/>
      <c r="B527" s="75"/>
      <c r="C527" s="73"/>
      <c r="D527" s="74"/>
    </row>
    <row r="528" spans="1:4">
      <c r="A528" s="71"/>
      <c r="B528" s="75"/>
      <c r="C528" s="73"/>
      <c r="D528" s="74"/>
    </row>
    <row r="529" spans="1:4">
      <c r="A529" s="71"/>
      <c r="B529" s="75"/>
      <c r="C529" s="73"/>
      <c r="D529" s="74"/>
    </row>
    <row r="530" spans="1:4">
      <c r="A530" s="71"/>
      <c r="B530" s="75"/>
      <c r="C530" s="73"/>
      <c r="D530" s="74"/>
    </row>
    <row r="531" spans="1:4">
      <c r="A531" s="71"/>
      <c r="B531" s="75"/>
      <c r="C531" s="73"/>
      <c r="D531" s="74"/>
    </row>
    <row r="532" spans="1:4">
      <c r="A532" s="71"/>
      <c r="B532" s="75"/>
      <c r="C532" s="73"/>
      <c r="D532" s="74"/>
    </row>
    <row r="533" spans="1:4">
      <c r="A533" s="71"/>
      <c r="B533" s="75"/>
      <c r="C533" s="73"/>
      <c r="D533" s="74"/>
    </row>
    <row r="534" spans="1:4">
      <c r="A534" s="71"/>
      <c r="B534" s="75"/>
      <c r="C534" s="73"/>
      <c r="D534" s="74"/>
    </row>
    <row r="535" spans="1:4">
      <c r="A535" s="71"/>
      <c r="B535" s="75"/>
      <c r="C535" s="73"/>
      <c r="D535" s="74"/>
    </row>
    <row r="536" spans="1:4">
      <c r="A536" s="71"/>
      <c r="B536" s="75"/>
      <c r="C536" s="73"/>
      <c r="D536" s="74"/>
    </row>
    <row r="537" spans="1:4">
      <c r="A537" s="71"/>
      <c r="B537" s="75"/>
      <c r="C537" s="73"/>
      <c r="D537" s="74"/>
    </row>
    <row r="538" spans="1:4">
      <c r="A538" s="71"/>
      <c r="B538" s="75"/>
      <c r="C538" s="73"/>
      <c r="D538" s="74"/>
    </row>
    <row r="539" spans="1:4">
      <c r="A539" s="71"/>
      <c r="B539" s="75"/>
      <c r="C539" s="73"/>
      <c r="D539" s="74"/>
    </row>
    <row r="540" spans="1:4">
      <c r="A540" s="71"/>
      <c r="B540" s="75"/>
      <c r="C540" s="73"/>
      <c r="D540" s="74"/>
    </row>
    <row r="541" spans="1:4">
      <c r="A541" s="71"/>
      <c r="B541" s="75"/>
      <c r="C541" s="73"/>
      <c r="D541" s="74"/>
    </row>
    <row r="542" spans="1:4">
      <c r="A542" s="71"/>
      <c r="B542" s="75"/>
      <c r="C542" s="73"/>
      <c r="D542" s="74"/>
    </row>
    <row r="543" spans="1:4">
      <c r="A543" s="71"/>
      <c r="B543" s="75"/>
      <c r="C543" s="73"/>
      <c r="D543" s="74"/>
    </row>
    <row r="544" spans="1:4">
      <c r="A544" s="71"/>
      <c r="B544" s="75"/>
      <c r="C544" s="73"/>
      <c r="D544" s="74"/>
    </row>
    <row r="545" spans="1:4">
      <c r="A545" s="71"/>
      <c r="B545" s="75"/>
      <c r="C545" s="73"/>
      <c r="D545" s="74"/>
    </row>
    <row r="546" spans="1:4">
      <c r="A546" s="71"/>
      <c r="B546" s="75"/>
      <c r="C546" s="73"/>
      <c r="D546" s="74"/>
    </row>
    <row r="547" spans="1:4">
      <c r="A547" s="71"/>
      <c r="B547" s="75"/>
      <c r="C547" s="73"/>
      <c r="D547" s="74"/>
    </row>
    <row r="548" spans="1:4">
      <c r="A548" s="71"/>
      <c r="B548" s="75"/>
      <c r="C548" s="73"/>
      <c r="D548" s="74"/>
    </row>
    <row r="549" spans="1:4">
      <c r="A549" s="71"/>
      <c r="B549" s="75"/>
      <c r="C549" s="73"/>
      <c r="D549" s="74"/>
    </row>
    <row r="550" spans="1:4">
      <c r="A550" s="71"/>
      <c r="B550" s="75"/>
      <c r="C550" s="73"/>
      <c r="D550" s="74"/>
    </row>
    <row r="551" spans="1:4">
      <c r="A551" s="71"/>
      <c r="B551" s="75"/>
      <c r="C551" s="73"/>
      <c r="D551" s="74"/>
    </row>
    <row r="552" spans="1:4">
      <c r="A552" s="71"/>
      <c r="B552" s="75"/>
      <c r="C552" s="73"/>
      <c r="D552" s="74"/>
    </row>
    <row r="553" spans="1:4">
      <c r="A553" s="71"/>
      <c r="B553" s="75"/>
      <c r="C553" s="73"/>
      <c r="D553" s="74"/>
    </row>
    <row r="554" spans="1:4">
      <c r="A554" s="71"/>
      <c r="B554" s="75"/>
      <c r="C554" s="73"/>
      <c r="D554" s="74"/>
    </row>
    <row r="555" spans="1:4">
      <c r="A555" s="71"/>
      <c r="B555" s="75"/>
      <c r="C555" s="73"/>
      <c r="D555" s="74"/>
    </row>
    <row r="556" spans="1:4">
      <c r="A556" s="71"/>
      <c r="B556" s="75"/>
      <c r="C556" s="73"/>
      <c r="D556" s="74"/>
    </row>
    <row r="557" spans="1:4">
      <c r="A557" s="71"/>
      <c r="B557" s="75"/>
      <c r="C557" s="73"/>
      <c r="D557" s="74"/>
    </row>
    <row r="558" spans="1:4">
      <c r="A558" s="71"/>
      <c r="B558" s="75"/>
      <c r="C558" s="73"/>
      <c r="D558" s="74"/>
    </row>
    <row r="559" spans="1:4">
      <c r="A559" s="71"/>
      <c r="B559" s="75"/>
      <c r="C559" s="73"/>
      <c r="D559" s="74"/>
    </row>
    <row r="560" spans="1:4">
      <c r="A560" s="71"/>
      <c r="B560" s="75"/>
      <c r="C560" s="73"/>
      <c r="D560" s="74"/>
    </row>
    <row r="561" spans="1:4">
      <c r="A561" s="71"/>
      <c r="B561" s="75"/>
      <c r="C561" s="73"/>
      <c r="D561" s="74"/>
    </row>
    <row r="562" spans="1:4">
      <c r="A562" s="71"/>
      <c r="B562" s="75"/>
      <c r="C562" s="73"/>
      <c r="D562" s="74"/>
    </row>
    <row r="563" spans="1:4">
      <c r="A563" s="71"/>
      <c r="B563" s="75"/>
      <c r="C563" s="73"/>
      <c r="D563" s="74"/>
    </row>
    <row r="564" spans="1:4">
      <c r="A564" s="71"/>
      <c r="B564" s="75"/>
      <c r="C564" s="73"/>
      <c r="D564" s="74"/>
    </row>
    <row r="565" spans="1:4">
      <c r="A565" s="71"/>
      <c r="B565" s="75"/>
      <c r="C565" s="73"/>
      <c r="D565" s="74"/>
    </row>
    <row r="566" spans="1:4">
      <c r="A566" s="71"/>
      <c r="B566" s="75"/>
      <c r="C566" s="73"/>
      <c r="D566" s="74"/>
    </row>
    <row r="567" spans="1:4">
      <c r="A567" s="71"/>
      <c r="B567" s="75"/>
      <c r="C567" s="73"/>
      <c r="D567" s="74"/>
    </row>
    <row r="568" spans="1:4">
      <c r="A568" s="71"/>
      <c r="B568" s="75"/>
      <c r="C568" s="73"/>
      <c r="D568" s="74"/>
    </row>
    <row r="569" spans="1:4">
      <c r="A569" s="71"/>
      <c r="B569" s="75"/>
      <c r="C569" s="73"/>
      <c r="D569" s="74"/>
    </row>
    <row r="570" spans="1:4">
      <c r="A570" s="71"/>
      <c r="B570" s="75"/>
      <c r="C570" s="73"/>
      <c r="D570" s="74"/>
    </row>
    <row r="571" spans="1:4">
      <c r="A571" s="71"/>
      <c r="B571" s="75"/>
      <c r="C571" s="73"/>
      <c r="D571" s="74"/>
    </row>
    <row r="572" spans="1:4">
      <c r="A572" s="71"/>
      <c r="B572" s="75"/>
      <c r="C572" s="73"/>
      <c r="D572" s="74"/>
    </row>
    <row r="573" spans="1:4">
      <c r="A573" s="71"/>
      <c r="B573" s="75"/>
      <c r="C573" s="73"/>
      <c r="D573" s="74"/>
    </row>
    <row r="574" spans="1:4">
      <c r="A574" s="71"/>
      <c r="B574" s="75"/>
      <c r="C574" s="73"/>
      <c r="D574" s="74"/>
    </row>
    <row r="575" spans="1:4">
      <c r="A575" s="71"/>
      <c r="B575" s="75"/>
      <c r="C575" s="73"/>
      <c r="D575" s="74"/>
    </row>
    <row r="576" spans="1:4">
      <c r="A576" s="71"/>
      <c r="B576" s="75"/>
      <c r="C576" s="73"/>
      <c r="D576" s="74"/>
    </row>
    <row r="577" spans="1:4">
      <c r="A577" s="71"/>
      <c r="B577" s="75"/>
      <c r="C577" s="73"/>
      <c r="D577" s="74"/>
    </row>
    <row r="578" spans="1:4">
      <c r="A578" s="71"/>
      <c r="B578" s="75"/>
      <c r="C578" s="73"/>
      <c r="D578" s="74"/>
    </row>
    <row r="579" spans="1:4">
      <c r="A579" s="71"/>
      <c r="B579" s="75"/>
      <c r="C579" s="73"/>
      <c r="D579" s="74"/>
    </row>
    <row r="580" spans="1:4">
      <c r="A580" s="71"/>
      <c r="B580" s="75"/>
      <c r="C580" s="73"/>
      <c r="D580" s="74"/>
    </row>
    <row r="581" spans="1:4">
      <c r="A581" s="71"/>
      <c r="B581" s="75"/>
      <c r="C581" s="73"/>
      <c r="D581" s="74"/>
    </row>
    <row r="582" spans="1:4">
      <c r="A582" s="71"/>
      <c r="B582" s="75"/>
      <c r="C582" s="73"/>
      <c r="D582" s="74"/>
    </row>
    <row r="583" spans="1:4">
      <c r="A583" s="71"/>
      <c r="B583" s="75"/>
      <c r="C583" s="73"/>
      <c r="D583" s="74"/>
    </row>
    <row r="584" spans="1:4">
      <c r="A584" s="71"/>
      <c r="B584" s="75"/>
      <c r="C584" s="73"/>
      <c r="D584" s="74"/>
    </row>
    <row r="585" spans="1:4">
      <c r="A585" s="71"/>
      <c r="B585" s="75"/>
      <c r="C585" s="73"/>
      <c r="D585" s="74"/>
    </row>
    <row r="586" spans="1:4">
      <c r="A586" s="71"/>
      <c r="B586" s="75"/>
      <c r="C586" s="73"/>
      <c r="D586" s="74"/>
    </row>
    <row r="587" spans="1:4">
      <c r="A587" s="71"/>
      <c r="B587" s="75"/>
      <c r="C587" s="73"/>
      <c r="D587" s="74"/>
    </row>
    <row r="588" spans="1:4">
      <c r="A588" s="71"/>
      <c r="B588" s="75"/>
      <c r="C588" s="73"/>
      <c r="D588" s="74"/>
    </row>
    <row r="589" spans="1:4">
      <c r="A589" s="71"/>
      <c r="B589" s="75"/>
      <c r="C589" s="73"/>
      <c r="D589" s="74"/>
    </row>
    <row r="590" spans="1:4">
      <c r="A590" s="71"/>
      <c r="B590" s="75"/>
      <c r="C590" s="73"/>
      <c r="D590" s="74"/>
    </row>
    <row r="591" spans="1:4">
      <c r="A591" s="71"/>
      <c r="B591" s="75"/>
      <c r="C591" s="73"/>
      <c r="D591" s="74"/>
    </row>
    <row r="592" spans="1:4">
      <c r="A592" s="71"/>
      <c r="B592" s="75"/>
      <c r="C592" s="73"/>
      <c r="D592" s="74"/>
    </row>
    <row r="593" spans="1:4">
      <c r="A593" s="71"/>
      <c r="B593" s="75"/>
      <c r="C593" s="73"/>
      <c r="D593" s="74"/>
    </row>
    <row r="594" spans="1:4">
      <c r="A594" s="71"/>
      <c r="B594" s="75"/>
      <c r="C594" s="73"/>
      <c r="D594" s="74"/>
    </row>
    <row r="595" spans="1:4">
      <c r="A595" s="71"/>
      <c r="B595" s="75"/>
      <c r="C595" s="73"/>
      <c r="D595" s="74"/>
    </row>
    <row r="596" spans="1:4">
      <c r="A596" s="71"/>
      <c r="B596" s="75"/>
      <c r="C596" s="73"/>
      <c r="D596" s="74"/>
    </row>
    <row r="597" spans="1:4">
      <c r="A597" s="71"/>
      <c r="B597" s="75"/>
      <c r="C597" s="73"/>
      <c r="D597" s="74"/>
    </row>
    <row r="598" spans="1:4">
      <c r="A598" s="71"/>
      <c r="B598" s="75"/>
      <c r="C598" s="73"/>
      <c r="D598" s="74"/>
    </row>
    <row r="599" spans="1:4">
      <c r="A599" s="71"/>
      <c r="B599" s="75"/>
      <c r="C599" s="73"/>
      <c r="D599" s="74"/>
    </row>
    <row r="600" spans="1:4">
      <c r="A600" s="71"/>
      <c r="B600" s="75"/>
      <c r="C600" s="73"/>
      <c r="D600" s="74"/>
    </row>
    <row r="601" spans="1:4">
      <c r="A601" s="71"/>
      <c r="B601" s="75"/>
      <c r="C601" s="73"/>
      <c r="D601" s="74"/>
    </row>
    <row r="602" spans="1:4">
      <c r="A602" s="71"/>
      <c r="B602" s="75"/>
      <c r="C602" s="73"/>
      <c r="D602" s="74"/>
    </row>
    <row r="603" spans="1:4">
      <c r="A603" s="71"/>
      <c r="B603" s="75"/>
      <c r="C603" s="73"/>
      <c r="D603" s="74"/>
    </row>
    <row r="604" spans="1:4">
      <c r="A604" s="71"/>
      <c r="B604" s="75"/>
      <c r="C604" s="73"/>
      <c r="D604" s="74"/>
    </row>
    <row r="605" spans="1:4">
      <c r="A605" s="71"/>
      <c r="B605" s="75"/>
      <c r="C605" s="73"/>
      <c r="D605" s="74"/>
    </row>
    <row r="606" spans="1:4">
      <c r="A606" s="71"/>
      <c r="B606" s="75"/>
      <c r="C606" s="73"/>
      <c r="D606" s="74"/>
    </row>
    <row r="607" spans="1:4">
      <c r="A607" s="71"/>
      <c r="B607" s="75"/>
      <c r="C607" s="73"/>
      <c r="D607" s="74"/>
    </row>
    <row r="608" spans="1:4">
      <c r="A608" s="71"/>
      <c r="B608" s="75"/>
      <c r="C608" s="73"/>
      <c r="D608" s="74"/>
    </row>
    <row r="609" spans="1:4">
      <c r="A609" s="71"/>
      <c r="B609" s="75"/>
      <c r="C609" s="73"/>
      <c r="D609" s="74"/>
    </row>
    <row r="610" spans="1:4">
      <c r="A610" s="71"/>
      <c r="B610" s="75"/>
      <c r="C610" s="73"/>
      <c r="D610" s="74"/>
    </row>
    <row r="611" spans="1:4">
      <c r="A611" s="71"/>
      <c r="B611" s="75"/>
      <c r="C611" s="73"/>
      <c r="D611" s="74"/>
    </row>
    <row r="612" spans="1:4">
      <c r="A612" s="71"/>
      <c r="B612" s="75"/>
      <c r="C612" s="73"/>
      <c r="D612" s="74"/>
    </row>
    <row r="613" spans="1:4">
      <c r="A613" s="71"/>
      <c r="B613" s="75"/>
      <c r="C613" s="73"/>
      <c r="D613" s="74"/>
    </row>
    <row r="614" spans="1:4">
      <c r="A614" s="71"/>
      <c r="B614" s="75"/>
      <c r="C614" s="73"/>
      <c r="D614" s="74"/>
    </row>
    <row r="615" spans="1:4">
      <c r="A615" s="71"/>
      <c r="B615" s="75"/>
      <c r="C615" s="73"/>
      <c r="D615" s="74"/>
    </row>
    <row r="616" spans="1:4">
      <c r="A616" s="71"/>
      <c r="B616" s="75"/>
      <c r="C616" s="73"/>
      <c r="D616" s="74"/>
    </row>
    <row r="617" spans="1:4">
      <c r="A617" s="71"/>
      <c r="B617" s="75"/>
      <c r="C617" s="73"/>
      <c r="D617" s="74"/>
    </row>
    <row r="618" spans="1:4">
      <c r="A618" s="71"/>
      <c r="B618" s="75"/>
      <c r="C618" s="73"/>
      <c r="D618" s="74"/>
    </row>
    <row r="619" spans="1:4">
      <c r="A619" s="71"/>
      <c r="B619" s="75"/>
      <c r="C619" s="73"/>
      <c r="D619" s="74"/>
    </row>
    <row r="620" spans="1:4">
      <c r="A620" s="71"/>
      <c r="B620" s="75"/>
      <c r="C620" s="73"/>
      <c r="D620" s="74"/>
    </row>
    <row r="621" spans="1:4">
      <c r="A621" s="71"/>
      <c r="B621" s="75"/>
      <c r="C621" s="73"/>
      <c r="D621" s="74"/>
    </row>
    <row r="622" spans="1:4">
      <c r="A622" s="71"/>
      <c r="B622" s="75"/>
      <c r="C622" s="73"/>
      <c r="D622" s="74"/>
    </row>
    <row r="623" spans="1:4">
      <c r="A623" s="71"/>
      <c r="B623" s="75"/>
      <c r="C623" s="73"/>
      <c r="D623" s="74"/>
    </row>
    <row r="624" spans="1:4">
      <c r="A624" s="71"/>
      <c r="B624" s="75"/>
      <c r="C624" s="73"/>
      <c r="D624" s="74"/>
    </row>
    <row r="625" spans="1:4">
      <c r="A625" s="71"/>
      <c r="B625" s="75"/>
      <c r="C625" s="73"/>
      <c r="D625" s="74"/>
    </row>
    <row r="626" spans="1:4">
      <c r="A626" s="71"/>
      <c r="B626" s="75"/>
      <c r="C626" s="73"/>
      <c r="D626" s="74"/>
    </row>
    <row r="627" spans="1:4">
      <c r="A627" s="71"/>
      <c r="B627" s="75"/>
      <c r="C627" s="73"/>
      <c r="D627" s="74"/>
    </row>
    <row r="628" spans="1:4">
      <c r="A628" s="71"/>
      <c r="B628" s="75"/>
      <c r="C628" s="73"/>
      <c r="D628" s="74"/>
    </row>
    <row r="629" spans="1:4">
      <c r="A629" s="71"/>
      <c r="B629" s="75"/>
      <c r="C629" s="73"/>
      <c r="D629" s="74"/>
    </row>
    <row r="630" spans="1:4">
      <c r="A630" s="71"/>
      <c r="B630" s="75"/>
      <c r="C630" s="73"/>
      <c r="D630" s="74"/>
    </row>
    <row r="631" spans="1:4">
      <c r="A631" s="71"/>
      <c r="B631" s="75"/>
      <c r="C631" s="73"/>
      <c r="D631" s="74"/>
    </row>
    <row r="632" spans="1:4">
      <c r="A632" s="71"/>
      <c r="B632" s="75"/>
      <c r="C632" s="73"/>
      <c r="D632" s="74"/>
    </row>
    <row r="633" spans="1:4">
      <c r="A633" s="71"/>
      <c r="B633" s="75"/>
      <c r="C633" s="73"/>
      <c r="D633" s="74"/>
    </row>
    <row r="634" spans="1:4">
      <c r="A634" s="71"/>
      <c r="B634" s="75"/>
      <c r="C634" s="73"/>
      <c r="D634" s="74"/>
    </row>
    <row r="635" spans="1:4">
      <c r="A635" s="71"/>
      <c r="B635" s="75"/>
      <c r="C635" s="73"/>
      <c r="D635" s="74"/>
    </row>
    <row r="636" spans="1:4">
      <c r="A636" s="71"/>
      <c r="B636" s="75"/>
      <c r="C636" s="73"/>
      <c r="D636" s="74"/>
    </row>
    <row r="637" spans="1:4">
      <c r="A637" s="71"/>
      <c r="B637" s="75"/>
      <c r="C637" s="73"/>
      <c r="D637" s="74"/>
    </row>
    <row r="638" spans="1:4">
      <c r="A638" s="71"/>
      <c r="B638" s="75"/>
      <c r="C638" s="73"/>
      <c r="D638" s="74"/>
    </row>
    <row r="639" spans="1:4">
      <c r="A639" s="71"/>
      <c r="B639" s="75"/>
      <c r="C639" s="73"/>
      <c r="D639" s="74"/>
    </row>
    <row r="640" spans="1:4">
      <c r="A640" s="71"/>
      <c r="B640" s="75"/>
      <c r="C640" s="73"/>
      <c r="D640" s="74"/>
    </row>
    <row r="641" spans="1:4">
      <c r="A641" s="71"/>
      <c r="B641" s="75"/>
      <c r="C641" s="73"/>
      <c r="D641" s="74"/>
    </row>
    <row r="642" spans="1:4">
      <c r="A642" s="71"/>
      <c r="B642" s="75"/>
      <c r="C642" s="73"/>
      <c r="D642" s="74"/>
    </row>
    <row r="643" spans="1:4">
      <c r="A643" s="71"/>
      <c r="B643" s="75"/>
      <c r="C643" s="73"/>
      <c r="D643" s="74"/>
    </row>
    <row r="644" spans="1:4">
      <c r="A644" s="71"/>
      <c r="B644" s="75"/>
      <c r="C644" s="73"/>
      <c r="D644" s="74"/>
    </row>
    <row r="645" spans="1:4">
      <c r="A645" s="71"/>
      <c r="B645" s="75"/>
      <c r="C645" s="73"/>
      <c r="D645" s="74"/>
    </row>
    <row r="646" spans="1:4">
      <c r="A646" s="71"/>
      <c r="B646" s="75"/>
      <c r="C646" s="73"/>
      <c r="D646" s="74"/>
    </row>
    <row r="647" spans="1:4">
      <c r="A647" s="71"/>
      <c r="B647" s="75"/>
      <c r="C647" s="73"/>
      <c r="D647" s="74"/>
    </row>
    <row r="648" spans="1:4">
      <c r="A648" s="71"/>
      <c r="B648" s="75"/>
      <c r="C648" s="73"/>
      <c r="D648" s="74"/>
    </row>
    <row r="649" spans="1:4">
      <c r="A649" s="71"/>
      <c r="B649" s="75"/>
      <c r="C649" s="73"/>
      <c r="D649" s="74"/>
    </row>
    <row r="650" spans="1:4">
      <c r="A650" s="71"/>
      <c r="B650" s="75"/>
      <c r="C650" s="73"/>
      <c r="D650" s="74"/>
    </row>
    <row r="651" spans="1:4">
      <c r="A651" s="71"/>
      <c r="B651" s="75"/>
      <c r="C651" s="73"/>
      <c r="D651" s="74"/>
    </row>
    <row r="652" spans="1:4">
      <c r="A652" s="71"/>
      <c r="B652" s="75"/>
      <c r="C652" s="73"/>
      <c r="D652" s="74"/>
    </row>
    <row r="653" spans="1:4">
      <c r="A653" s="71"/>
      <c r="B653" s="75"/>
      <c r="C653" s="73"/>
      <c r="D653" s="74"/>
    </row>
    <row r="654" spans="1:4">
      <c r="A654" s="71"/>
      <c r="B654" s="75"/>
      <c r="C654" s="73"/>
      <c r="D654" s="74"/>
    </row>
    <row r="655" spans="1:4">
      <c r="A655" s="71"/>
      <c r="B655" s="75"/>
      <c r="C655" s="73"/>
      <c r="D655" s="74"/>
    </row>
    <row r="656" spans="1:4">
      <c r="A656" s="71"/>
      <c r="B656" s="75"/>
      <c r="C656" s="73"/>
      <c r="D656" s="74"/>
    </row>
    <row r="657" spans="1:4">
      <c r="A657" s="71"/>
      <c r="B657" s="75"/>
      <c r="C657" s="73"/>
      <c r="D657" s="74"/>
    </row>
    <row r="658" spans="1:4">
      <c r="A658" s="71"/>
      <c r="B658" s="75"/>
      <c r="C658" s="73"/>
      <c r="D658" s="74"/>
    </row>
    <row r="659" spans="1:4">
      <c r="A659" s="71"/>
      <c r="B659" s="75"/>
      <c r="C659" s="73"/>
      <c r="D659" s="74"/>
    </row>
    <row r="660" spans="1:4">
      <c r="A660" s="71"/>
      <c r="B660" s="75"/>
      <c r="C660" s="73"/>
      <c r="D660" s="74"/>
    </row>
    <row r="661" spans="1:4">
      <c r="A661" s="71"/>
      <c r="B661" s="75"/>
      <c r="C661" s="73"/>
      <c r="D661" s="74"/>
    </row>
    <row r="662" spans="1:4">
      <c r="A662" s="71"/>
      <c r="B662" s="75"/>
      <c r="C662" s="73"/>
      <c r="D662" s="74"/>
    </row>
    <row r="663" spans="1:4">
      <c r="A663" s="71"/>
      <c r="B663" s="75"/>
      <c r="C663" s="73"/>
      <c r="D663" s="74"/>
    </row>
    <row r="664" spans="1:4">
      <c r="A664" s="71"/>
      <c r="B664" s="75"/>
      <c r="C664" s="73"/>
      <c r="D664" s="74"/>
    </row>
    <row r="665" spans="1:4">
      <c r="A665" s="71"/>
      <c r="B665" s="75"/>
      <c r="C665" s="73"/>
      <c r="D665" s="74"/>
    </row>
    <row r="666" spans="1:4">
      <c r="A666" s="71"/>
      <c r="B666" s="75"/>
      <c r="C666" s="73"/>
      <c r="D666" s="74"/>
    </row>
    <row r="667" spans="1:4">
      <c r="A667" s="71"/>
      <c r="B667" s="75"/>
      <c r="C667" s="73"/>
      <c r="D667" s="74"/>
    </row>
    <row r="668" spans="1:4">
      <c r="A668" s="71"/>
      <c r="B668" s="75"/>
      <c r="C668" s="73"/>
      <c r="D668" s="74"/>
    </row>
    <row r="669" spans="1:4">
      <c r="A669" s="71"/>
      <c r="B669" s="75"/>
      <c r="C669" s="73"/>
      <c r="D669" s="74"/>
    </row>
    <row r="670" spans="1:4">
      <c r="A670" s="71"/>
      <c r="B670" s="75"/>
      <c r="C670" s="73"/>
      <c r="D670" s="74"/>
    </row>
    <row r="671" spans="1:4">
      <c r="A671" s="71"/>
      <c r="B671" s="75"/>
      <c r="C671" s="73"/>
      <c r="D671" s="74"/>
    </row>
    <row r="672" spans="1:4">
      <c r="A672" s="71"/>
      <c r="B672" s="75"/>
      <c r="C672" s="73"/>
      <c r="D672" s="74"/>
    </row>
    <row r="673" spans="1:4">
      <c r="A673" s="71"/>
      <c r="B673" s="75"/>
      <c r="C673" s="73"/>
      <c r="D673" s="74"/>
    </row>
    <row r="674" spans="1:4">
      <c r="A674" s="71"/>
      <c r="B674" s="75"/>
      <c r="C674" s="73"/>
      <c r="D674" s="74"/>
    </row>
    <row r="675" spans="1:4">
      <c r="A675" s="71"/>
      <c r="B675" s="75"/>
      <c r="C675" s="73"/>
      <c r="D675" s="74"/>
    </row>
    <row r="676" spans="1:4">
      <c r="A676" s="71"/>
      <c r="B676" s="75"/>
      <c r="C676" s="73"/>
      <c r="D676" s="74"/>
    </row>
    <row r="677" spans="1:4">
      <c r="A677" s="71"/>
      <c r="B677" s="75"/>
      <c r="C677" s="73"/>
      <c r="D677" s="74"/>
    </row>
    <row r="678" spans="1:4">
      <c r="A678" s="71"/>
      <c r="B678" s="75"/>
      <c r="C678" s="73"/>
      <c r="D678" s="74"/>
    </row>
    <row r="679" spans="1:4">
      <c r="A679" s="71"/>
      <c r="B679" s="75"/>
      <c r="C679" s="73"/>
      <c r="D679" s="74"/>
    </row>
    <row r="680" spans="1:4">
      <c r="A680" s="71"/>
      <c r="B680" s="75"/>
      <c r="C680" s="73"/>
      <c r="D680" s="74"/>
    </row>
    <row r="681" spans="1:4">
      <c r="A681" s="71"/>
      <c r="B681" s="75"/>
      <c r="C681" s="73"/>
      <c r="D681" s="74"/>
    </row>
    <row r="682" spans="1:4">
      <c r="A682" s="71"/>
      <c r="B682" s="75"/>
      <c r="C682" s="73"/>
      <c r="D682" s="74"/>
    </row>
    <row r="683" spans="1:4">
      <c r="A683" s="71"/>
      <c r="B683" s="75"/>
      <c r="C683" s="73"/>
      <c r="D683" s="74"/>
    </row>
    <row r="684" spans="1:4">
      <c r="A684" s="71"/>
      <c r="B684" s="75"/>
      <c r="C684" s="73"/>
      <c r="D684" s="74"/>
    </row>
    <row r="685" spans="1:4">
      <c r="A685" s="71"/>
      <c r="B685" s="75"/>
      <c r="C685" s="73"/>
      <c r="D685" s="74"/>
    </row>
    <row r="686" spans="1:4">
      <c r="A686" s="71"/>
      <c r="B686" s="75"/>
      <c r="C686" s="73"/>
      <c r="D686" s="74"/>
    </row>
    <row r="687" spans="1:4">
      <c r="A687" s="71"/>
      <c r="B687" s="75"/>
      <c r="C687" s="73"/>
      <c r="D687" s="74"/>
    </row>
    <row r="688" spans="1:4">
      <c r="A688" s="71"/>
      <c r="B688" s="75"/>
      <c r="C688" s="73"/>
      <c r="D688" s="74"/>
    </row>
    <row r="689" spans="1:4">
      <c r="A689" s="71"/>
      <c r="B689" s="75"/>
      <c r="C689" s="73"/>
      <c r="D689" s="74"/>
    </row>
    <row r="690" spans="1:4">
      <c r="A690" s="71"/>
      <c r="B690" s="75"/>
      <c r="C690" s="73"/>
      <c r="D690" s="74"/>
    </row>
    <row r="691" spans="1:4">
      <c r="A691" s="71"/>
      <c r="B691" s="75"/>
      <c r="C691" s="73"/>
      <c r="D691" s="74"/>
    </row>
    <row r="692" spans="1:4">
      <c r="A692" s="71"/>
      <c r="B692" s="75"/>
      <c r="C692" s="73"/>
      <c r="D692" s="74"/>
    </row>
    <row r="693" spans="1:4">
      <c r="A693" s="71"/>
      <c r="B693" s="75"/>
      <c r="C693" s="73"/>
      <c r="D693" s="74"/>
    </row>
    <row r="694" spans="1:4">
      <c r="A694" s="71"/>
      <c r="B694" s="75"/>
      <c r="C694" s="73"/>
      <c r="D694" s="74"/>
    </row>
    <row r="695" spans="1:4">
      <c r="A695" s="71"/>
      <c r="B695" s="75"/>
      <c r="C695" s="73"/>
      <c r="D695" s="74"/>
    </row>
    <row r="696" spans="1:4">
      <c r="A696" s="71"/>
      <c r="B696" s="75"/>
      <c r="C696" s="73"/>
      <c r="D696" s="74"/>
    </row>
    <row r="697" spans="1:4">
      <c r="A697" s="71"/>
      <c r="B697" s="75"/>
      <c r="C697" s="73"/>
      <c r="D697" s="74"/>
    </row>
    <row r="698" spans="1:4">
      <c r="A698" s="71"/>
      <c r="B698" s="75"/>
      <c r="C698" s="73"/>
      <c r="D698" s="74"/>
    </row>
    <row r="699" spans="1:4">
      <c r="A699" s="71"/>
      <c r="B699" s="75"/>
      <c r="C699" s="73"/>
      <c r="D699" s="74"/>
    </row>
    <row r="700" spans="1:4">
      <c r="A700" s="71"/>
      <c r="B700" s="75"/>
      <c r="C700" s="73"/>
      <c r="D700" s="74"/>
    </row>
    <row r="701" spans="1:4">
      <c r="A701" s="71"/>
      <c r="B701" s="75"/>
      <c r="C701" s="73"/>
      <c r="D701" s="74"/>
    </row>
    <row r="702" spans="1:4">
      <c r="A702" s="71"/>
      <c r="B702" s="75"/>
      <c r="C702" s="73"/>
      <c r="D702" s="74"/>
    </row>
    <row r="703" spans="1:4">
      <c r="A703" s="71"/>
      <c r="B703" s="75"/>
      <c r="C703" s="73"/>
      <c r="D703" s="74"/>
    </row>
    <row r="704" spans="1:4">
      <c r="A704" s="71"/>
      <c r="B704" s="75"/>
      <c r="C704" s="73"/>
      <c r="D704" s="74"/>
    </row>
    <row r="705" spans="1:4">
      <c r="A705" s="71"/>
      <c r="B705" s="75"/>
      <c r="C705" s="73"/>
      <c r="D705" s="74"/>
    </row>
    <row r="706" spans="1:4">
      <c r="A706" s="71"/>
      <c r="B706" s="75"/>
      <c r="C706" s="73"/>
      <c r="D706" s="74"/>
    </row>
    <row r="707" spans="1:4">
      <c r="A707" s="71"/>
      <c r="B707" s="75"/>
      <c r="C707" s="73"/>
      <c r="D707" s="74"/>
    </row>
    <row r="708" spans="1:4">
      <c r="A708" s="71"/>
      <c r="B708" s="75"/>
      <c r="C708" s="73"/>
      <c r="D708" s="74"/>
    </row>
    <row r="709" spans="1:4">
      <c r="A709" s="71"/>
      <c r="B709" s="75"/>
      <c r="C709" s="73"/>
      <c r="D709" s="74"/>
    </row>
    <row r="710" spans="1:4">
      <c r="A710" s="71"/>
      <c r="B710" s="75"/>
      <c r="C710" s="73"/>
      <c r="D710" s="74"/>
    </row>
    <row r="711" spans="1:4">
      <c r="A711" s="71"/>
      <c r="B711" s="75"/>
      <c r="C711" s="73"/>
      <c r="D711" s="74"/>
    </row>
    <row r="712" spans="1:4">
      <c r="A712" s="71"/>
      <c r="B712" s="75"/>
      <c r="C712" s="73"/>
      <c r="D712" s="74"/>
    </row>
    <row r="713" spans="1:4">
      <c r="A713" s="71"/>
      <c r="B713" s="75"/>
      <c r="C713" s="73"/>
      <c r="D713" s="74"/>
    </row>
    <row r="714" spans="1:4">
      <c r="A714" s="71"/>
      <c r="B714" s="75"/>
      <c r="C714" s="73"/>
      <c r="D714" s="74"/>
    </row>
    <row r="715" spans="1:4">
      <c r="A715" s="71"/>
      <c r="B715" s="75"/>
      <c r="C715" s="73"/>
      <c r="D715" s="74"/>
    </row>
    <row r="716" spans="1:4">
      <c r="A716" s="71"/>
      <c r="B716" s="75"/>
      <c r="C716" s="73"/>
      <c r="D716" s="74"/>
    </row>
    <row r="717" spans="1:4">
      <c r="A717" s="71"/>
      <c r="B717" s="75"/>
      <c r="C717" s="73"/>
      <c r="D717" s="74"/>
    </row>
    <row r="718" spans="1:4">
      <c r="A718" s="71"/>
      <c r="B718" s="75"/>
      <c r="C718" s="73"/>
      <c r="D718" s="74"/>
    </row>
    <row r="719" spans="1:4">
      <c r="A719" s="71"/>
      <c r="B719" s="75"/>
      <c r="C719" s="73"/>
      <c r="D719" s="74"/>
    </row>
    <row r="720" spans="1:4">
      <c r="A720" s="71"/>
      <c r="B720" s="75"/>
      <c r="C720" s="73"/>
      <c r="D720" s="74"/>
    </row>
    <row r="721" spans="1:4">
      <c r="A721" s="71"/>
      <c r="B721" s="75"/>
      <c r="C721" s="73"/>
      <c r="D721" s="74"/>
    </row>
    <row r="722" spans="1:4">
      <c r="A722" s="71"/>
      <c r="B722" s="75"/>
      <c r="C722" s="73"/>
      <c r="D722" s="74"/>
    </row>
    <row r="723" spans="1:4">
      <c r="A723" s="71"/>
      <c r="B723" s="75"/>
      <c r="C723" s="73"/>
      <c r="D723" s="74"/>
    </row>
    <row r="724" spans="1:4">
      <c r="A724" s="71"/>
      <c r="B724" s="75"/>
      <c r="C724" s="73"/>
      <c r="D724" s="74"/>
    </row>
    <row r="725" spans="1:4">
      <c r="A725" s="71"/>
      <c r="B725" s="75"/>
      <c r="C725" s="73"/>
      <c r="D725" s="74"/>
    </row>
    <row r="726" spans="1:4">
      <c r="A726" s="71"/>
      <c r="B726" s="75"/>
      <c r="C726" s="73"/>
      <c r="D726" s="74"/>
    </row>
    <row r="727" spans="1:4">
      <c r="A727" s="71"/>
      <c r="B727" s="75"/>
      <c r="C727" s="73"/>
      <c r="D727" s="74"/>
    </row>
    <row r="728" spans="1:4">
      <c r="A728" s="71"/>
      <c r="B728" s="75"/>
      <c r="C728" s="73"/>
      <c r="D728" s="74"/>
    </row>
    <row r="729" spans="1:4">
      <c r="A729" s="71"/>
      <c r="B729" s="75"/>
      <c r="C729" s="73"/>
      <c r="D729" s="74"/>
    </row>
    <row r="730" spans="1:4">
      <c r="A730" s="71"/>
      <c r="B730" s="75"/>
      <c r="C730" s="73"/>
      <c r="D730" s="74"/>
    </row>
    <row r="731" spans="1:4">
      <c r="A731" s="71"/>
      <c r="B731" s="75"/>
      <c r="C731" s="73"/>
      <c r="D731" s="74"/>
    </row>
    <row r="732" spans="1:4">
      <c r="A732" s="71"/>
      <c r="B732" s="75"/>
      <c r="C732" s="73"/>
      <c r="D732" s="74"/>
    </row>
    <row r="733" spans="1:4">
      <c r="A733" s="71"/>
      <c r="B733" s="75"/>
      <c r="C733" s="73"/>
      <c r="D733" s="74"/>
    </row>
    <row r="734" spans="1:4">
      <c r="A734" s="71"/>
      <c r="B734" s="75"/>
      <c r="C734" s="73"/>
      <c r="D734" s="74"/>
    </row>
    <row r="735" spans="1:4">
      <c r="A735" s="71"/>
      <c r="B735" s="75"/>
      <c r="C735" s="73"/>
      <c r="D735" s="74"/>
    </row>
    <row r="736" spans="1:4">
      <c r="A736" s="71"/>
      <c r="B736" s="75"/>
      <c r="C736" s="73"/>
      <c r="D736" s="74"/>
    </row>
    <row r="737" spans="1:4">
      <c r="A737" s="71"/>
      <c r="B737" s="75"/>
      <c r="C737" s="73"/>
      <c r="D737" s="74"/>
    </row>
    <row r="738" spans="1:4">
      <c r="A738" s="71"/>
      <c r="B738" s="75"/>
      <c r="C738" s="73"/>
      <c r="D738" s="74"/>
    </row>
    <row r="739" spans="1:4">
      <c r="A739" s="71"/>
      <c r="B739" s="75"/>
      <c r="C739" s="73"/>
      <c r="D739" s="74"/>
    </row>
    <row r="740" spans="1:4">
      <c r="A740" s="71"/>
      <c r="B740" s="75"/>
      <c r="C740" s="73"/>
      <c r="D740" s="74"/>
    </row>
    <row r="741" spans="1:4">
      <c r="A741" s="71"/>
      <c r="B741" s="75"/>
      <c r="C741" s="73"/>
      <c r="D741" s="74"/>
    </row>
    <row r="742" spans="1:4">
      <c r="A742" s="71"/>
      <c r="B742" s="75"/>
      <c r="C742" s="73"/>
      <c r="D742" s="74"/>
    </row>
    <row r="743" spans="1:4">
      <c r="A743" s="71"/>
      <c r="B743" s="75"/>
      <c r="C743" s="73"/>
      <c r="D743" s="74"/>
    </row>
    <row r="744" spans="1:4">
      <c r="A744" s="71"/>
      <c r="B744" s="75"/>
      <c r="C744" s="73"/>
      <c r="D744" s="74"/>
    </row>
    <row r="745" spans="1:4">
      <c r="A745" s="71"/>
      <c r="B745" s="75"/>
      <c r="C745" s="73"/>
      <c r="D745" s="74"/>
    </row>
    <row r="746" spans="1:4">
      <c r="A746" s="71"/>
      <c r="B746" s="75"/>
      <c r="C746" s="73"/>
      <c r="D746" s="74"/>
    </row>
    <row r="747" spans="1:4">
      <c r="A747" s="71"/>
      <c r="B747" s="75"/>
      <c r="C747" s="73"/>
      <c r="D747" s="74"/>
    </row>
    <row r="748" spans="1:4">
      <c r="A748" s="71"/>
      <c r="B748" s="75"/>
      <c r="C748" s="73"/>
      <c r="D748" s="74"/>
    </row>
    <row r="749" spans="1:4">
      <c r="A749" s="71"/>
      <c r="B749" s="75"/>
      <c r="C749" s="73"/>
      <c r="D749" s="74"/>
    </row>
    <row r="750" spans="1:4">
      <c r="A750" s="71"/>
      <c r="B750" s="75"/>
      <c r="C750" s="73"/>
      <c r="D750" s="74"/>
    </row>
    <row r="751" spans="1:4">
      <c r="A751" s="71"/>
      <c r="B751" s="75"/>
      <c r="C751" s="73"/>
      <c r="D751" s="74"/>
    </row>
    <row r="752" spans="1:4">
      <c r="A752" s="71"/>
      <c r="B752" s="75"/>
      <c r="C752" s="73"/>
      <c r="D752" s="74"/>
    </row>
    <row r="753" spans="1:4">
      <c r="A753" s="71"/>
      <c r="B753" s="75"/>
      <c r="C753" s="73"/>
      <c r="D753" s="74"/>
    </row>
    <row r="754" spans="1:4">
      <c r="A754" s="71"/>
      <c r="B754" s="75"/>
      <c r="C754" s="73"/>
      <c r="D754" s="74"/>
    </row>
    <row r="755" spans="1:4">
      <c r="A755" s="71"/>
      <c r="B755" s="75"/>
      <c r="C755" s="73"/>
      <c r="D755" s="74"/>
    </row>
    <row r="756" spans="1:4">
      <c r="A756" s="71"/>
      <c r="B756" s="75"/>
      <c r="C756" s="73"/>
      <c r="D756" s="74"/>
    </row>
    <row r="757" spans="1:4">
      <c r="A757" s="71"/>
      <c r="B757" s="75"/>
      <c r="C757" s="73"/>
      <c r="D757" s="74"/>
    </row>
    <row r="758" spans="1:4">
      <c r="A758" s="71"/>
      <c r="B758" s="75"/>
      <c r="C758" s="73"/>
      <c r="D758" s="74"/>
    </row>
    <row r="759" spans="1:4">
      <c r="A759" s="71"/>
      <c r="B759" s="75"/>
      <c r="C759" s="73"/>
      <c r="D759" s="74"/>
    </row>
    <row r="760" spans="1:4">
      <c r="A760" s="71"/>
      <c r="B760" s="75"/>
      <c r="C760" s="73"/>
      <c r="D760" s="74"/>
    </row>
    <row r="761" spans="1:4">
      <c r="A761" s="71"/>
      <c r="B761" s="75"/>
      <c r="C761" s="73"/>
      <c r="D761" s="74"/>
    </row>
    <row r="762" spans="1:4">
      <c r="A762" s="71"/>
      <c r="B762" s="75"/>
      <c r="C762" s="73"/>
      <c r="D762" s="74"/>
    </row>
    <row r="763" spans="1:4">
      <c r="A763" s="71"/>
      <c r="B763" s="75"/>
      <c r="C763" s="73"/>
      <c r="D763" s="74"/>
    </row>
    <row r="764" spans="1:4">
      <c r="A764" s="71"/>
      <c r="B764" s="75"/>
      <c r="C764" s="73"/>
      <c r="D764" s="74"/>
    </row>
    <row r="765" spans="1:4">
      <c r="A765" s="71"/>
      <c r="B765" s="75"/>
      <c r="C765" s="73"/>
      <c r="D765" s="74"/>
    </row>
    <row r="766" spans="1:4">
      <c r="A766" s="71"/>
      <c r="B766" s="75"/>
      <c r="C766" s="73"/>
      <c r="D766" s="74"/>
    </row>
    <row r="767" spans="1:4">
      <c r="A767" s="71"/>
      <c r="B767" s="75"/>
      <c r="C767" s="73"/>
      <c r="D767" s="74"/>
    </row>
    <row r="768" spans="1:4">
      <c r="A768" s="71"/>
      <c r="B768" s="75"/>
      <c r="C768" s="73"/>
      <c r="D768" s="74"/>
    </row>
    <row r="769" spans="1:4">
      <c r="A769" s="71"/>
      <c r="B769" s="75"/>
      <c r="C769" s="73"/>
      <c r="D769" s="74"/>
    </row>
    <row r="770" spans="1:4">
      <c r="A770" s="71"/>
      <c r="B770" s="75"/>
      <c r="C770" s="73"/>
      <c r="D770" s="74"/>
    </row>
    <row r="771" spans="1:4">
      <c r="A771" s="71"/>
      <c r="B771" s="75"/>
      <c r="C771" s="73"/>
      <c r="D771" s="74"/>
    </row>
    <row r="772" spans="1:4">
      <c r="A772" s="71"/>
      <c r="B772" s="75"/>
      <c r="C772" s="73"/>
      <c r="D772" s="74"/>
    </row>
    <row r="773" spans="1:4">
      <c r="A773" s="71"/>
      <c r="B773" s="75"/>
      <c r="C773" s="73"/>
      <c r="D773" s="74"/>
    </row>
    <row r="774" spans="1:4">
      <c r="A774" s="71"/>
      <c r="B774" s="75"/>
      <c r="C774" s="73"/>
      <c r="D774" s="74"/>
    </row>
    <row r="775" spans="1:4">
      <c r="A775" s="71"/>
      <c r="B775" s="75"/>
      <c r="C775" s="73"/>
      <c r="D775" s="74"/>
    </row>
    <row r="776" spans="1:4">
      <c r="A776" s="71"/>
      <c r="B776" s="75"/>
      <c r="C776" s="73"/>
      <c r="D776" s="74"/>
    </row>
    <row r="777" spans="1:4">
      <c r="A777" s="71"/>
      <c r="B777" s="75"/>
      <c r="C777" s="73"/>
      <c r="D777" s="74"/>
    </row>
    <row r="778" spans="1:4">
      <c r="A778" s="71"/>
      <c r="B778" s="75"/>
      <c r="C778" s="73"/>
      <c r="D778" s="74"/>
    </row>
    <row r="779" spans="1:4">
      <c r="A779" s="71"/>
      <c r="B779" s="75"/>
      <c r="C779" s="73"/>
      <c r="D779" s="74"/>
    </row>
    <row r="780" spans="1:4">
      <c r="A780" s="71"/>
      <c r="B780" s="75"/>
      <c r="C780" s="73"/>
      <c r="D780" s="74"/>
    </row>
    <row r="781" spans="1:4">
      <c r="A781" s="71"/>
      <c r="B781" s="75"/>
      <c r="C781" s="73"/>
      <c r="D781" s="74"/>
    </row>
    <row r="782" spans="1:4">
      <c r="A782" s="71"/>
      <c r="B782" s="75"/>
      <c r="C782" s="73"/>
      <c r="D782" s="74"/>
    </row>
    <row r="783" spans="1:4">
      <c r="A783" s="71"/>
      <c r="B783" s="75"/>
      <c r="C783" s="73"/>
      <c r="D783" s="74"/>
    </row>
    <row r="784" spans="1:4">
      <c r="A784" s="71"/>
      <c r="B784" s="75"/>
      <c r="C784" s="73"/>
      <c r="D784" s="74"/>
    </row>
    <row r="785" spans="1:4">
      <c r="A785" s="71"/>
      <c r="B785" s="75"/>
      <c r="C785" s="73"/>
      <c r="D785" s="74"/>
    </row>
    <row r="786" spans="1:4">
      <c r="A786" s="71"/>
      <c r="B786" s="75"/>
      <c r="C786" s="73"/>
      <c r="D786" s="74"/>
    </row>
    <row r="787" spans="1:4">
      <c r="A787" s="71"/>
      <c r="B787" s="75"/>
      <c r="C787" s="73"/>
      <c r="D787" s="74"/>
    </row>
    <row r="788" spans="1:4">
      <c r="A788" s="71"/>
      <c r="B788" s="75"/>
      <c r="C788" s="73"/>
      <c r="D788" s="74"/>
    </row>
    <row r="789" spans="1:4">
      <c r="A789" s="71"/>
      <c r="B789" s="75"/>
      <c r="C789" s="73"/>
      <c r="D789" s="74"/>
    </row>
    <row r="790" spans="1:4">
      <c r="A790" s="71"/>
      <c r="B790" s="75"/>
      <c r="C790" s="73"/>
      <c r="D790" s="74"/>
    </row>
    <row r="791" spans="1:4">
      <c r="A791" s="71"/>
      <c r="B791" s="75"/>
      <c r="C791" s="73"/>
      <c r="D791" s="74"/>
    </row>
    <row r="792" spans="1:4">
      <c r="A792" s="71"/>
      <c r="B792" s="75"/>
      <c r="C792" s="73"/>
      <c r="D792" s="74"/>
    </row>
    <row r="793" spans="1:4">
      <c r="A793" s="71"/>
      <c r="B793" s="75"/>
      <c r="C793" s="73"/>
      <c r="D793" s="74"/>
    </row>
    <row r="794" spans="1:4">
      <c r="A794" s="71"/>
      <c r="B794" s="75"/>
      <c r="C794" s="73"/>
      <c r="D794" s="74"/>
    </row>
    <row r="795" spans="1:4">
      <c r="A795" s="71"/>
      <c r="B795" s="75"/>
      <c r="C795" s="73"/>
      <c r="D795" s="74"/>
    </row>
    <row r="796" spans="1:4">
      <c r="A796" s="71"/>
      <c r="B796" s="75"/>
      <c r="C796" s="73"/>
      <c r="D796" s="74"/>
    </row>
    <row r="797" spans="1:4">
      <c r="A797" s="71"/>
      <c r="B797" s="75"/>
      <c r="C797" s="73"/>
      <c r="D797" s="74"/>
    </row>
    <row r="798" spans="1:4">
      <c r="A798" s="71"/>
      <c r="B798" s="75"/>
      <c r="C798" s="73"/>
      <c r="D798" s="74"/>
    </row>
    <row r="799" spans="1:4">
      <c r="A799" s="71"/>
      <c r="B799" s="75"/>
      <c r="C799" s="73"/>
      <c r="D799" s="74"/>
    </row>
    <row r="800" spans="1:4">
      <c r="A800" s="71"/>
      <c r="B800" s="75"/>
      <c r="C800" s="73"/>
      <c r="D800" s="74"/>
    </row>
    <row r="801" spans="1:4">
      <c r="A801" s="71"/>
      <c r="B801" s="75"/>
      <c r="C801" s="73"/>
      <c r="D801" s="74"/>
    </row>
    <row r="802" spans="1:4">
      <c r="A802" s="71"/>
      <c r="B802" s="75"/>
      <c r="C802" s="73"/>
      <c r="D802" s="74"/>
    </row>
    <row r="803" spans="1:4">
      <c r="A803" s="71"/>
      <c r="B803" s="75"/>
      <c r="C803" s="73"/>
      <c r="D803" s="74"/>
    </row>
    <row r="804" spans="1:4">
      <c r="A804" s="71"/>
      <c r="B804" s="75"/>
      <c r="C804" s="73"/>
      <c r="D804" s="74"/>
    </row>
    <row r="805" spans="1:4">
      <c r="A805" s="71"/>
      <c r="B805" s="75"/>
      <c r="C805" s="73"/>
      <c r="D805" s="74"/>
    </row>
    <row r="806" spans="1:4">
      <c r="A806" s="71"/>
      <c r="B806" s="75"/>
      <c r="C806" s="73"/>
      <c r="D806" s="74"/>
    </row>
    <row r="807" spans="1:4">
      <c r="A807" s="71"/>
      <c r="B807" s="75"/>
      <c r="C807" s="73"/>
      <c r="D807" s="74"/>
    </row>
    <row r="808" spans="1:4">
      <c r="A808" s="71"/>
      <c r="B808" s="75"/>
      <c r="C808" s="73"/>
      <c r="D808" s="74"/>
    </row>
    <row r="809" spans="1:4">
      <c r="A809" s="71"/>
      <c r="B809" s="75"/>
      <c r="C809" s="73"/>
      <c r="D809" s="74"/>
    </row>
    <row r="810" spans="1:4">
      <c r="A810" s="71"/>
      <c r="B810" s="75"/>
      <c r="C810" s="73"/>
      <c r="D810" s="74"/>
    </row>
    <row r="811" spans="1:4">
      <c r="A811" s="71"/>
      <c r="B811" s="75"/>
      <c r="C811" s="73"/>
      <c r="D811" s="74"/>
    </row>
    <row r="812" spans="1:4">
      <c r="A812" s="71"/>
      <c r="B812" s="75"/>
      <c r="C812" s="73"/>
      <c r="D812" s="74"/>
    </row>
    <row r="813" spans="1:4">
      <c r="A813" s="71"/>
      <c r="B813" s="75"/>
      <c r="C813" s="73"/>
      <c r="D813" s="74"/>
    </row>
    <row r="814" spans="1:4">
      <c r="A814" s="71"/>
      <c r="B814" s="75"/>
      <c r="C814" s="73"/>
      <c r="D814" s="74"/>
    </row>
    <row r="815" spans="1:4">
      <c r="A815" s="71"/>
      <c r="B815" s="75"/>
      <c r="C815" s="73"/>
      <c r="D815" s="74"/>
    </row>
    <row r="816" spans="1:4">
      <c r="A816" s="71"/>
      <c r="B816" s="75"/>
      <c r="C816" s="73"/>
      <c r="D816" s="74"/>
    </row>
    <row r="817" spans="1:4">
      <c r="A817" s="71"/>
      <c r="B817" s="75"/>
      <c r="C817" s="73"/>
      <c r="D817" s="74"/>
    </row>
    <row r="818" spans="1:4">
      <c r="A818" s="71"/>
      <c r="B818" s="75"/>
      <c r="C818" s="73"/>
      <c r="D818" s="74"/>
    </row>
    <row r="819" spans="1:4">
      <c r="A819" s="71"/>
      <c r="B819" s="75"/>
      <c r="C819" s="73"/>
      <c r="D819" s="74"/>
    </row>
    <row r="820" spans="1:4">
      <c r="A820" s="71"/>
      <c r="B820" s="75"/>
      <c r="C820" s="73"/>
      <c r="D820" s="74"/>
    </row>
    <row r="821" spans="1:4">
      <c r="A821" s="71"/>
      <c r="B821" s="75"/>
      <c r="C821" s="73"/>
      <c r="D821" s="74"/>
    </row>
    <row r="822" spans="1:4">
      <c r="A822" s="71"/>
      <c r="B822" s="75"/>
      <c r="C822" s="73"/>
      <c r="D822" s="74"/>
    </row>
    <row r="823" spans="1:4">
      <c r="A823" s="71"/>
      <c r="B823" s="75"/>
      <c r="C823" s="73"/>
      <c r="D823" s="74"/>
    </row>
    <row r="824" spans="1:4">
      <c r="A824" s="71"/>
      <c r="B824" s="75"/>
      <c r="C824" s="73"/>
      <c r="D824" s="74"/>
    </row>
    <row r="825" spans="1:4">
      <c r="A825" s="71"/>
      <c r="B825" s="75"/>
      <c r="C825" s="73"/>
      <c r="D825" s="74"/>
    </row>
    <row r="826" spans="1:4">
      <c r="A826" s="71"/>
      <c r="B826" s="75"/>
      <c r="C826" s="73"/>
      <c r="D826" s="74"/>
    </row>
    <row r="827" spans="1:4">
      <c r="A827" s="71"/>
      <c r="B827" s="75"/>
      <c r="C827" s="73"/>
      <c r="D827" s="74"/>
    </row>
    <row r="828" spans="1:4">
      <c r="A828" s="71"/>
      <c r="B828" s="75"/>
      <c r="C828" s="73"/>
      <c r="D828" s="74"/>
    </row>
    <row r="829" spans="1:4">
      <c r="A829" s="71"/>
      <c r="B829" s="75"/>
      <c r="C829" s="73"/>
      <c r="D829" s="74"/>
    </row>
    <row r="830" spans="1:4">
      <c r="A830" s="71"/>
      <c r="B830" s="75"/>
      <c r="C830" s="73"/>
      <c r="D830" s="74"/>
    </row>
    <row r="831" spans="1:4">
      <c r="A831" s="71"/>
      <c r="B831" s="75"/>
      <c r="C831" s="73"/>
      <c r="D831" s="74"/>
    </row>
    <row r="832" spans="1:4">
      <c r="A832" s="71"/>
      <c r="B832" s="75"/>
      <c r="C832" s="73"/>
      <c r="D832" s="74"/>
    </row>
    <row r="833" spans="1:4">
      <c r="A833" s="71"/>
      <c r="B833" s="75"/>
      <c r="C833" s="73"/>
      <c r="D833" s="74"/>
    </row>
    <row r="834" spans="1:4">
      <c r="A834" s="71"/>
      <c r="B834" s="75"/>
      <c r="C834" s="73"/>
      <c r="D834" s="74"/>
    </row>
    <row r="835" spans="1:4">
      <c r="A835" s="71"/>
      <c r="B835" s="75"/>
      <c r="C835" s="73"/>
      <c r="D835" s="74"/>
    </row>
    <row r="836" spans="1:4">
      <c r="A836" s="71"/>
      <c r="B836" s="75"/>
      <c r="C836" s="73"/>
      <c r="D836" s="74"/>
    </row>
    <row r="837" spans="1:4">
      <c r="A837" s="71"/>
      <c r="B837" s="75"/>
      <c r="C837" s="73"/>
      <c r="D837" s="74"/>
    </row>
    <row r="838" spans="1:4">
      <c r="A838" s="71"/>
      <c r="B838" s="75"/>
      <c r="C838" s="73"/>
      <c r="D838" s="74"/>
    </row>
    <row r="839" spans="1:4">
      <c r="A839" s="71"/>
      <c r="B839" s="75"/>
      <c r="C839" s="73"/>
      <c r="D839" s="74"/>
    </row>
    <row r="840" spans="1:4">
      <c r="A840" s="71"/>
      <c r="B840" s="75"/>
      <c r="C840" s="73"/>
      <c r="D840" s="74"/>
    </row>
    <row r="841" spans="1:4">
      <c r="A841" s="71"/>
      <c r="B841" s="75"/>
      <c r="C841" s="73"/>
      <c r="D841" s="74"/>
    </row>
    <row r="842" spans="1:4">
      <c r="A842" s="71"/>
      <c r="B842" s="75"/>
      <c r="C842" s="73"/>
      <c r="D842" s="74"/>
    </row>
    <row r="843" spans="1:4">
      <c r="A843" s="71"/>
      <c r="B843" s="75"/>
      <c r="C843" s="73"/>
      <c r="D843" s="74"/>
    </row>
    <row r="844" spans="1:4">
      <c r="A844" s="71"/>
      <c r="B844" s="75"/>
      <c r="C844" s="73"/>
      <c r="D844" s="74"/>
    </row>
    <row r="845" spans="1:4">
      <c r="A845" s="71"/>
      <c r="B845" s="75"/>
      <c r="C845" s="73"/>
      <c r="D845" s="74"/>
    </row>
    <row r="846" spans="1:4">
      <c r="A846" s="71"/>
      <c r="B846" s="75"/>
      <c r="C846" s="73"/>
      <c r="D846" s="74"/>
    </row>
    <row r="847" spans="1:4">
      <c r="A847" s="71"/>
      <c r="B847" s="75"/>
      <c r="C847" s="73"/>
      <c r="D847" s="74"/>
    </row>
    <row r="848" spans="1:4">
      <c r="A848" s="71"/>
      <c r="B848" s="75"/>
      <c r="C848" s="73"/>
      <c r="D848" s="74"/>
    </row>
    <row r="849" spans="1:4">
      <c r="A849" s="71"/>
      <c r="B849" s="75"/>
      <c r="C849" s="73"/>
      <c r="D849" s="74"/>
    </row>
    <row r="850" spans="1:4">
      <c r="A850" s="71"/>
      <c r="B850" s="75"/>
      <c r="C850" s="73"/>
      <c r="D850" s="74"/>
    </row>
    <row r="851" spans="1:4">
      <c r="A851" s="71"/>
      <c r="B851" s="75"/>
      <c r="C851" s="73"/>
      <c r="D851" s="74"/>
    </row>
    <row r="852" spans="1:4">
      <c r="A852" s="71"/>
      <c r="B852" s="75"/>
      <c r="C852" s="73"/>
      <c r="D852" s="74"/>
    </row>
    <row r="853" spans="1:4">
      <c r="A853" s="71"/>
      <c r="B853" s="75"/>
      <c r="C853" s="73"/>
      <c r="D853" s="74"/>
    </row>
    <row r="854" spans="1:4">
      <c r="A854" s="71"/>
      <c r="B854" s="75"/>
      <c r="C854" s="73"/>
      <c r="D854" s="74"/>
    </row>
    <row r="855" spans="1:4">
      <c r="A855" s="71"/>
      <c r="B855" s="75"/>
      <c r="C855" s="73"/>
      <c r="D855" s="74"/>
    </row>
    <row r="856" spans="1:4">
      <c r="A856" s="71"/>
      <c r="B856" s="75"/>
      <c r="C856" s="73"/>
      <c r="D856" s="74"/>
    </row>
    <row r="857" spans="1:4">
      <c r="A857" s="71"/>
      <c r="B857" s="75"/>
      <c r="C857" s="73"/>
      <c r="D857" s="74"/>
    </row>
    <row r="858" spans="1:4">
      <c r="A858" s="71"/>
      <c r="B858" s="75"/>
      <c r="C858" s="73"/>
      <c r="D858" s="74"/>
    </row>
    <row r="859" spans="1:4">
      <c r="A859" s="71"/>
      <c r="B859" s="75"/>
      <c r="C859" s="73"/>
      <c r="D859" s="74"/>
    </row>
    <row r="860" spans="1:4">
      <c r="A860" s="71"/>
      <c r="B860" s="75"/>
      <c r="C860" s="73"/>
      <c r="D860" s="74"/>
    </row>
    <row r="861" spans="1:4">
      <c r="A861" s="71"/>
      <c r="B861" s="75"/>
      <c r="C861" s="73"/>
      <c r="D861" s="74"/>
    </row>
    <row r="862" spans="1:4">
      <c r="A862" s="71"/>
      <c r="B862" s="75"/>
      <c r="C862" s="73"/>
      <c r="D862" s="74"/>
    </row>
    <row r="863" spans="1:4">
      <c r="A863" s="71"/>
      <c r="B863" s="75"/>
      <c r="C863" s="73"/>
      <c r="D863" s="74"/>
    </row>
    <row r="864" spans="1:4">
      <c r="A864" s="71"/>
      <c r="B864" s="75"/>
      <c r="C864" s="73"/>
      <c r="D864" s="74"/>
    </row>
    <row r="865" spans="1:4">
      <c r="A865" s="71"/>
      <c r="B865" s="75"/>
      <c r="C865" s="73"/>
      <c r="D865" s="74"/>
    </row>
    <row r="866" spans="1:4">
      <c r="A866" s="71"/>
      <c r="B866" s="75"/>
      <c r="C866" s="73"/>
      <c r="D866" s="74"/>
    </row>
    <row r="867" spans="1:4">
      <c r="A867" s="71"/>
      <c r="B867" s="75"/>
      <c r="C867" s="73"/>
      <c r="D867" s="74"/>
    </row>
    <row r="868" spans="1:4">
      <c r="A868" s="71"/>
      <c r="B868" s="75"/>
      <c r="C868" s="73"/>
      <c r="D868" s="74"/>
    </row>
    <row r="869" spans="1:4">
      <c r="A869" s="71"/>
      <c r="B869" s="75"/>
      <c r="C869" s="73"/>
      <c r="D869" s="74"/>
    </row>
    <row r="870" spans="1:4">
      <c r="A870" s="71"/>
      <c r="B870" s="75"/>
      <c r="C870" s="73"/>
      <c r="D870" s="74"/>
    </row>
    <row r="871" spans="1:4">
      <c r="A871" s="71"/>
      <c r="B871" s="75"/>
      <c r="C871" s="73"/>
      <c r="D871" s="74"/>
    </row>
    <row r="872" spans="1:4">
      <c r="A872" s="71"/>
      <c r="B872" s="75"/>
      <c r="C872" s="73"/>
      <c r="D872" s="74"/>
    </row>
    <row r="873" spans="1:4">
      <c r="A873" s="71"/>
      <c r="B873" s="75"/>
      <c r="C873" s="73"/>
      <c r="D873" s="74"/>
    </row>
    <row r="874" spans="1:4">
      <c r="A874" s="71"/>
      <c r="B874" s="75"/>
      <c r="C874" s="73"/>
      <c r="D874" s="74"/>
    </row>
    <row r="875" spans="1:4">
      <c r="A875" s="71"/>
      <c r="B875" s="75"/>
      <c r="C875" s="73"/>
      <c r="D875" s="74"/>
    </row>
    <row r="876" spans="1:4">
      <c r="A876" s="71"/>
      <c r="B876" s="75"/>
      <c r="C876" s="73"/>
      <c r="D876" s="74"/>
    </row>
    <row r="877" spans="1:4">
      <c r="A877" s="71"/>
      <c r="B877" s="75"/>
      <c r="C877" s="73"/>
      <c r="D877" s="74"/>
    </row>
    <row r="878" spans="1:4">
      <c r="A878" s="71"/>
      <c r="B878" s="75"/>
      <c r="C878" s="73"/>
      <c r="D878" s="74"/>
    </row>
    <row r="879" spans="1:4">
      <c r="A879" s="71"/>
      <c r="B879" s="75"/>
      <c r="C879" s="73"/>
      <c r="D879" s="74"/>
    </row>
    <row r="880" spans="1:4">
      <c r="A880" s="71"/>
      <c r="B880" s="75"/>
      <c r="C880" s="73"/>
      <c r="D880" s="74"/>
    </row>
    <row r="881" spans="1:4">
      <c r="A881" s="71"/>
      <c r="B881" s="75"/>
      <c r="C881" s="73"/>
      <c r="D881" s="74"/>
    </row>
    <row r="882" spans="1:4">
      <c r="A882" s="71"/>
      <c r="B882" s="75"/>
      <c r="C882" s="73"/>
      <c r="D882" s="74"/>
    </row>
    <row r="883" spans="1:4">
      <c r="A883" s="71"/>
      <c r="B883" s="75"/>
      <c r="C883" s="73"/>
      <c r="D883" s="74"/>
    </row>
    <row r="884" spans="1:4">
      <c r="A884" s="71"/>
      <c r="B884" s="75"/>
      <c r="C884" s="73"/>
      <c r="D884" s="74"/>
    </row>
    <row r="885" spans="1:4">
      <c r="A885" s="71"/>
      <c r="B885" s="75"/>
      <c r="C885" s="73"/>
      <c r="D885" s="74"/>
    </row>
    <row r="886" spans="1:4">
      <c r="A886" s="71"/>
      <c r="B886" s="75"/>
      <c r="C886" s="73"/>
      <c r="D886" s="74"/>
    </row>
    <row r="887" spans="1:4">
      <c r="A887" s="71"/>
      <c r="B887" s="75"/>
      <c r="C887" s="73"/>
      <c r="D887" s="74"/>
    </row>
    <row r="888" spans="1:4">
      <c r="A888" s="71"/>
      <c r="B888" s="75"/>
      <c r="C888" s="73"/>
      <c r="D888" s="74"/>
    </row>
    <row r="889" spans="1:4">
      <c r="A889" s="71"/>
      <c r="B889" s="75"/>
      <c r="C889" s="73"/>
      <c r="D889" s="74"/>
    </row>
    <row r="890" spans="1:4">
      <c r="A890" s="71"/>
      <c r="B890" s="75"/>
      <c r="C890" s="73"/>
      <c r="D890" s="74"/>
    </row>
    <row r="891" spans="1:4">
      <c r="A891" s="71"/>
      <c r="B891" s="75"/>
      <c r="C891" s="73"/>
      <c r="D891" s="74"/>
    </row>
    <row r="892" spans="1:4">
      <c r="A892" s="71"/>
      <c r="B892" s="75"/>
      <c r="C892" s="73"/>
      <c r="D892" s="74"/>
    </row>
    <row r="893" spans="1:4">
      <c r="A893" s="71"/>
      <c r="B893" s="75"/>
      <c r="C893" s="73"/>
      <c r="D893" s="74"/>
    </row>
    <row r="894" spans="1:4">
      <c r="A894" s="71"/>
      <c r="B894" s="75"/>
      <c r="C894" s="73"/>
      <c r="D894" s="74"/>
    </row>
    <row r="895" spans="1:4">
      <c r="A895" s="71"/>
      <c r="B895" s="75"/>
      <c r="C895" s="73"/>
      <c r="D895" s="74"/>
    </row>
    <row r="896" spans="1:4">
      <c r="A896" s="71"/>
      <c r="B896" s="75"/>
      <c r="C896" s="73"/>
      <c r="D896" s="74"/>
    </row>
    <row r="897" spans="1:4">
      <c r="A897" s="71"/>
      <c r="B897" s="75"/>
      <c r="C897" s="73"/>
      <c r="D897" s="74"/>
    </row>
    <row r="898" spans="1:4">
      <c r="A898" s="71"/>
      <c r="B898" s="75"/>
      <c r="C898" s="73"/>
      <c r="D898" s="74"/>
    </row>
    <row r="899" spans="1:4">
      <c r="A899" s="71"/>
      <c r="B899" s="75"/>
      <c r="C899" s="73"/>
      <c r="D899" s="74"/>
    </row>
    <row r="900" spans="1:4">
      <c r="A900" s="71"/>
      <c r="B900" s="75"/>
      <c r="C900" s="73"/>
      <c r="D900" s="74"/>
    </row>
    <row r="901" spans="1:4">
      <c r="A901" s="71"/>
      <c r="B901" s="75"/>
      <c r="C901" s="73"/>
      <c r="D901" s="74"/>
    </row>
    <row r="902" spans="1:4">
      <c r="A902" s="71"/>
      <c r="B902" s="75"/>
      <c r="C902" s="73"/>
      <c r="D902" s="74"/>
    </row>
    <row r="903" spans="1:4">
      <c r="A903" s="71"/>
      <c r="B903" s="75"/>
      <c r="C903" s="73"/>
      <c r="D903" s="74"/>
    </row>
    <row r="904" spans="1:4">
      <c r="A904" s="71"/>
      <c r="B904" s="75"/>
      <c r="C904" s="73"/>
      <c r="D904" s="74"/>
    </row>
    <row r="905" spans="1:4">
      <c r="A905" s="71"/>
      <c r="B905" s="75"/>
      <c r="C905" s="73"/>
      <c r="D905" s="74"/>
    </row>
    <row r="906" spans="1:4">
      <c r="A906" s="71"/>
      <c r="B906" s="75"/>
      <c r="C906" s="73"/>
      <c r="D906" s="74"/>
    </row>
    <row r="907" spans="1:4">
      <c r="A907" s="71"/>
      <c r="B907" s="75"/>
      <c r="C907" s="73"/>
      <c r="D907" s="74"/>
    </row>
    <row r="908" spans="1:4">
      <c r="A908" s="71"/>
      <c r="B908" s="75"/>
      <c r="C908" s="73"/>
      <c r="D908" s="74"/>
    </row>
    <row r="909" spans="1:4">
      <c r="A909" s="71"/>
      <c r="B909" s="75"/>
      <c r="C909" s="73"/>
      <c r="D909" s="74"/>
    </row>
    <row r="910" spans="1:4">
      <c r="A910" s="71"/>
      <c r="B910" s="75"/>
      <c r="C910" s="73"/>
      <c r="D910" s="74"/>
    </row>
    <row r="911" spans="1:4">
      <c r="A911" s="71"/>
      <c r="B911" s="75"/>
      <c r="C911" s="73"/>
      <c r="D911" s="74"/>
    </row>
    <row r="912" spans="1:4">
      <c r="A912" s="71"/>
      <c r="B912" s="75"/>
      <c r="C912" s="73"/>
      <c r="D912" s="74"/>
    </row>
    <row r="913" spans="1:4">
      <c r="A913" s="71"/>
      <c r="B913" s="75"/>
      <c r="C913" s="73"/>
      <c r="D913" s="74"/>
    </row>
    <row r="914" spans="1:4">
      <c r="A914" s="71"/>
      <c r="B914" s="75"/>
      <c r="C914" s="73"/>
      <c r="D914" s="74"/>
    </row>
    <row r="915" spans="1:4">
      <c r="A915" s="71"/>
      <c r="B915" s="75"/>
      <c r="C915" s="73"/>
      <c r="D915" s="74"/>
    </row>
    <row r="916" spans="1:4">
      <c r="A916" s="71"/>
      <c r="B916" s="75"/>
      <c r="C916" s="73"/>
      <c r="D916" s="74"/>
    </row>
    <row r="917" spans="1:4">
      <c r="A917" s="71"/>
      <c r="B917" s="75"/>
      <c r="C917" s="73"/>
      <c r="D917" s="74"/>
    </row>
    <row r="918" spans="1:4">
      <c r="A918" s="71"/>
      <c r="B918" s="75"/>
      <c r="C918" s="73"/>
      <c r="D918" s="74"/>
    </row>
    <row r="919" spans="1:4">
      <c r="A919" s="71"/>
      <c r="B919" s="75"/>
      <c r="C919" s="73"/>
      <c r="D919" s="74"/>
    </row>
    <row r="920" spans="1:4">
      <c r="A920" s="71"/>
      <c r="B920" s="75"/>
      <c r="C920" s="73"/>
      <c r="D920" s="74"/>
    </row>
    <row r="921" spans="1:4">
      <c r="A921" s="71"/>
      <c r="B921" s="75"/>
      <c r="C921" s="73"/>
      <c r="D921" s="74"/>
    </row>
    <row r="922" spans="1:4">
      <c r="A922" s="71"/>
      <c r="B922" s="75"/>
      <c r="C922" s="73"/>
      <c r="D922" s="74"/>
    </row>
    <row r="923" spans="1:4">
      <c r="A923" s="71"/>
      <c r="B923" s="75"/>
      <c r="C923" s="73"/>
      <c r="D923" s="74"/>
    </row>
    <row r="924" spans="1:4">
      <c r="A924" s="71"/>
      <c r="B924" s="75"/>
      <c r="C924" s="73"/>
      <c r="D924" s="74"/>
    </row>
    <row r="925" spans="1:4">
      <c r="A925" s="71"/>
      <c r="B925" s="75"/>
      <c r="C925" s="73"/>
      <c r="D925" s="74"/>
    </row>
    <row r="926" spans="1:4">
      <c r="A926" s="71"/>
      <c r="B926" s="75"/>
      <c r="C926" s="73"/>
      <c r="D926" s="74"/>
    </row>
    <row r="927" spans="1:4">
      <c r="A927" s="71"/>
      <c r="B927" s="75"/>
      <c r="C927" s="73"/>
      <c r="D927" s="74"/>
    </row>
    <row r="928" spans="1:4">
      <c r="A928" s="71"/>
      <c r="B928" s="75"/>
      <c r="C928" s="73"/>
      <c r="D928" s="74"/>
    </row>
    <row r="929" spans="1:4">
      <c r="A929" s="71"/>
      <c r="B929" s="75"/>
      <c r="C929" s="73"/>
      <c r="D929" s="74"/>
    </row>
    <row r="930" spans="1:4">
      <c r="A930" s="71"/>
      <c r="B930" s="75"/>
      <c r="C930" s="73"/>
      <c r="D930" s="74"/>
    </row>
    <row r="931" spans="1:4">
      <c r="A931" s="71"/>
      <c r="B931" s="75"/>
      <c r="C931" s="73"/>
      <c r="D931" s="74"/>
    </row>
    <row r="932" spans="1:4">
      <c r="A932" s="71"/>
      <c r="B932" s="75"/>
      <c r="C932" s="73"/>
      <c r="D932" s="74"/>
    </row>
    <row r="933" spans="1:4">
      <c r="A933" s="71"/>
      <c r="B933" s="75"/>
      <c r="C933" s="73"/>
      <c r="D933" s="74"/>
    </row>
    <row r="934" spans="1:4">
      <c r="A934" s="71"/>
      <c r="B934" s="75"/>
      <c r="C934" s="73"/>
      <c r="D934" s="74"/>
    </row>
    <row r="935" spans="1:4">
      <c r="A935" s="71"/>
      <c r="B935" s="75"/>
      <c r="C935" s="73"/>
      <c r="D935" s="74"/>
    </row>
    <row r="936" spans="1:4">
      <c r="A936" s="71"/>
      <c r="B936" s="75"/>
      <c r="C936" s="73"/>
      <c r="D936" s="74"/>
    </row>
    <row r="937" spans="1:4">
      <c r="A937" s="71"/>
      <c r="B937" s="75"/>
      <c r="C937" s="73"/>
      <c r="D937" s="74"/>
    </row>
    <row r="938" spans="1:4">
      <c r="A938" s="71"/>
      <c r="B938" s="75"/>
      <c r="C938" s="73"/>
      <c r="D938" s="74"/>
    </row>
    <row r="939" spans="1:4">
      <c r="A939" s="71"/>
      <c r="B939" s="75"/>
      <c r="C939" s="73"/>
      <c r="D939" s="74"/>
    </row>
    <row r="940" spans="1:4">
      <c r="A940" s="71"/>
      <c r="B940" s="75"/>
      <c r="C940" s="73"/>
      <c r="D940" s="74"/>
    </row>
    <row r="941" spans="1:4">
      <c r="A941" s="71"/>
      <c r="B941" s="75"/>
      <c r="C941" s="73"/>
      <c r="D941" s="74"/>
    </row>
    <row r="942" spans="1:4">
      <c r="A942" s="71"/>
      <c r="B942" s="75"/>
      <c r="C942" s="73"/>
      <c r="D942" s="74"/>
    </row>
    <row r="943" spans="1:4">
      <c r="A943" s="71"/>
      <c r="B943" s="75"/>
      <c r="C943" s="73"/>
      <c r="D943" s="74"/>
    </row>
    <row r="944" spans="1:4">
      <c r="A944" s="71"/>
      <c r="B944" s="75"/>
      <c r="C944" s="73"/>
      <c r="D944" s="74"/>
    </row>
    <row r="945" spans="1:4">
      <c r="A945" s="71"/>
      <c r="B945" s="75"/>
      <c r="C945" s="73"/>
      <c r="D945" s="74"/>
    </row>
    <row r="946" spans="1:4">
      <c r="A946" s="71"/>
      <c r="B946" s="75"/>
      <c r="C946" s="73"/>
      <c r="D946" s="74"/>
    </row>
    <row r="947" spans="1:4">
      <c r="A947" s="71"/>
      <c r="B947" s="75"/>
      <c r="C947" s="73"/>
      <c r="D947" s="74"/>
    </row>
    <row r="948" spans="1:4">
      <c r="A948" s="71"/>
      <c r="B948" s="75"/>
      <c r="C948" s="73"/>
      <c r="D948" s="74"/>
    </row>
    <row r="949" spans="1:4">
      <c r="A949" s="71"/>
      <c r="B949" s="75"/>
      <c r="C949" s="73"/>
      <c r="D949" s="74"/>
    </row>
    <row r="950" spans="1:4">
      <c r="A950" s="71"/>
      <c r="B950" s="75"/>
      <c r="C950" s="73"/>
      <c r="D950" s="74"/>
    </row>
    <row r="951" spans="1:4">
      <c r="A951" s="71"/>
      <c r="B951" s="75"/>
      <c r="C951" s="73"/>
      <c r="D951" s="74"/>
    </row>
    <row r="952" spans="1:4">
      <c r="A952" s="71"/>
      <c r="B952" s="75"/>
      <c r="C952" s="73"/>
      <c r="D952" s="74"/>
    </row>
    <row r="953" spans="1:4">
      <c r="A953" s="71"/>
      <c r="B953" s="75"/>
      <c r="C953" s="73"/>
      <c r="D953" s="74"/>
    </row>
    <row r="954" spans="1:4">
      <c r="A954" s="71"/>
      <c r="B954" s="75"/>
      <c r="C954" s="73"/>
      <c r="D954" s="74"/>
    </row>
    <row r="955" spans="1:4">
      <c r="A955" s="71"/>
      <c r="B955" s="75"/>
      <c r="C955" s="73"/>
      <c r="D955" s="74"/>
    </row>
    <row r="956" spans="1:4">
      <c r="A956" s="71"/>
      <c r="B956" s="75"/>
      <c r="C956" s="73"/>
      <c r="D956" s="74"/>
    </row>
    <row r="957" spans="1:4">
      <c r="A957" s="71"/>
      <c r="B957" s="75"/>
      <c r="C957" s="73"/>
      <c r="D957" s="74"/>
    </row>
    <row r="958" spans="1:4">
      <c r="A958" s="71"/>
      <c r="B958" s="75"/>
      <c r="C958" s="73"/>
      <c r="D958" s="74"/>
    </row>
    <row r="959" spans="1:4">
      <c r="A959" s="71"/>
      <c r="B959" s="75"/>
      <c r="C959" s="73"/>
      <c r="D959" s="74"/>
    </row>
    <row r="960" spans="1:4">
      <c r="A960" s="71"/>
      <c r="B960" s="75"/>
      <c r="C960" s="73"/>
      <c r="D960" s="74"/>
    </row>
    <row r="961" spans="1:4">
      <c r="A961" s="71"/>
      <c r="B961" s="75"/>
      <c r="C961" s="73"/>
      <c r="D961" s="74"/>
    </row>
    <row r="962" spans="1:4">
      <c r="A962" s="71"/>
      <c r="B962" s="75"/>
      <c r="C962" s="73"/>
      <c r="D962" s="74"/>
    </row>
    <row r="963" spans="1:4">
      <c r="A963" s="71"/>
      <c r="B963" s="75"/>
      <c r="C963" s="73"/>
      <c r="D963" s="74"/>
    </row>
    <row r="964" spans="1:4">
      <c r="A964" s="71"/>
      <c r="B964" s="75"/>
      <c r="C964" s="73"/>
      <c r="D964" s="74"/>
    </row>
    <row r="965" spans="1:4">
      <c r="A965" s="71"/>
      <c r="B965" s="75"/>
      <c r="C965" s="73"/>
      <c r="D965" s="74"/>
    </row>
    <row r="966" spans="1:4">
      <c r="A966" s="71"/>
      <c r="B966" s="75"/>
      <c r="C966" s="73"/>
      <c r="D966" s="74"/>
    </row>
    <row r="967" spans="1:4">
      <c r="A967" s="71"/>
      <c r="B967" s="75"/>
      <c r="C967" s="73"/>
      <c r="D967" s="74"/>
    </row>
    <row r="968" spans="1:4">
      <c r="A968" s="71"/>
      <c r="B968" s="75"/>
      <c r="C968" s="73"/>
      <c r="D968" s="74"/>
    </row>
    <row r="969" spans="1:4">
      <c r="A969" s="71"/>
      <c r="B969" s="75"/>
      <c r="C969" s="73"/>
      <c r="D969" s="74"/>
    </row>
    <row r="970" spans="1:4">
      <c r="A970" s="71"/>
      <c r="B970" s="75"/>
      <c r="C970" s="73"/>
      <c r="D970" s="74"/>
    </row>
    <row r="971" spans="1:4">
      <c r="A971" s="71"/>
      <c r="B971" s="75"/>
      <c r="C971" s="73"/>
      <c r="D971" s="74"/>
    </row>
    <row r="972" spans="1:4">
      <c r="A972" s="71"/>
      <c r="B972" s="75"/>
      <c r="C972" s="73"/>
      <c r="D972" s="74"/>
    </row>
    <row r="973" spans="1:4">
      <c r="A973" s="71"/>
      <c r="B973" s="75"/>
      <c r="C973" s="73"/>
      <c r="D973" s="74"/>
    </row>
    <row r="974" spans="1:4">
      <c r="A974" s="71"/>
      <c r="B974" s="75"/>
      <c r="C974" s="73"/>
      <c r="D974" s="74"/>
    </row>
    <row r="975" spans="1:4">
      <c r="A975" s="71"/>
      <c r="B975" s="75"/>
      <c r="C975" s="73"/>
      <c r="D975" s="74"/>
    </row>
    <row r="976" spans="1:4">
      <c r="A976" s="71"/>
      <c r="B976" s="75"/>
      <c r="C976" s="73"/>
      <c r="D976" s="74"/>
    </row>
    <row r="977" spans="1:4">
      <c r="A977" s="71"/>
      <c r="B977" s="75"/>
      <c r="C977" s="73"/>
      <c r="D977" s="74"/>
    </row>
    <row r="978" spans="1:4">
      <c r="A978" s="71"/>
      <c r="B978" s="75"/>
      <c r="C978" s="73"/>
      <c r="D978" s="74"/>
    </row>
    <row r="979" spans="1:4">
      <c r="A979" s="71"/>
      <c r="B979" s="75"/>
      <c r="C979" s="73"/>
      <c r="D979" s="74"/>
    </row>
    <row r="980" spans="1:4">
      <c r="A980" s="71"/>
      <c r="B980" s="75"/>
      <c r="C980" s="73"/>
      <c r="D980" s="74"/>
    </row>
    <row r="981" spans="1:4">
      <c r="A981" s="71"/>
      <c r="B981" s="75"/>
      <c r="C981" s="73"/>
      <c r="D981" s="74"/>
    </row>
    <row r="982" spans="1:4">
      <c r="A982" s="71"/>
      <c r="B982" s="75"/>
      <c r="C982" s="73"/>
      <c r="D982" s="74"/>
    </row>
    <row r="983" spans="1:4">
      <c r="A983" s="71"/>
      <c r="B983" s="75"/>
      <c r="C983" s="73"/>
      <c r="D983" s="74"/>
    </row>
    <row r="984" spans="1:4">
      <c r="A984" s="71"/>
      <c r="B984" s="75"/>
      <c r="C984" s="73"/>
      <c r="D984" s="74"/>
    </row>
    <row r="985" spans="1:4">
      <c r="A985" s="71"/>
      <c r="B985" s="75"/>
      <c r="C985" s="73"/>
      <c r="D985" s="74"/>
    </row>
    <row r="986" spans="1:4">
      <c r="A986" s="71"/>
      <c r="B986" s="75"/>
      <c r="C986" s="73"/>
      <c r="D986" s="74"/>
    </row>
    <row r="987" spans="1:4">
      <c r="A987" s="71"/>
      <c r="B987" s="75"/>
      <c r="C987" s="73"/>
      <c r="D987" s="74"/>
    </row>
    <row r="988" spans="1:4">
      <c r="A988" s="71"/>
      <c r="B988" s="75"/>
      <c r="C988" s="73"/>
      <c r="D988" s="74"/>
    </row>
    <row r="989" spans="1:4">
      <c r="A989" s="71"/>
      <c r="B989" s="75"/>
      <c r="C989" s="73"/>
      <c r="D989" s="74"/>
    </row>
  </sheetData>
  <phoneticPr fontId="1" type="noConversion"/>
  <dataValidations count="1">
    <dataValidation type="list" allowBlank="1" showInputMessage="1" showErrorMessage="1" error="목록에서 선택" sqref="B2:B989" xr:uid="{00000000-0002-0000-1400-000000000000}">
      <formula1>펀드거래유형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tabColor theme="7" tint="0.39997558519241921"/>
  </sheetPr>
  <dimension ref="A1:E400"/>
  <sheetViews>
    <sheetView zoomScale="90" zoomScaleNormal="90" workbookViewId="0">
      <selection activeCell="E2" sqref="E2"/>
    </sheetView>
  </sheetViews>
  <sheetFormatPr defaultColWidth="9" defaultRowHeight="16.5"/>
  <cols>
    <col min="1" max="1" width="38.375" style="59" customWidth="1"/>
    <col min="2" max="2" width="21" style="59" customWidth="1"/>
    <col min="3" max="3" width="9.625" style="59" customWidth="1"/>
    <col min="4" max="4" width="11.25" style="59" customWidth="1"/>
    <col min="5" max="5" width="33.75" style="59" bestFit="1" customWidth="1"/>
    <col min="6" max="16384" width="9" style="59"/>
  </cols>
  <sheetData>
    <row r="1" spans="1:5">
      <c r="A1" s="66" t="s">
        <v>112</v>
      </c>
      <c r="B1" s="66" t="s">
        <v>381</v>
      </c>
      <c r="C1" s="66" t="s">
        <v>187</v>
      </c>
      <c r="D1" s="67" t="s">
        <v>382</v>
      </c>
      <c r="E1" s="66" t="s">
        <v>177</v>
      </c>
    </row>
    <row r="2" spans="1:5">
      <c r="A2" s="68" t="s">
        <v>995</v>
      </c>
      <c r="B2" s="68" t="s">
        <v>180</v>
      </c>
      <c r="C2" s="69" t="s">
        <v>905</v>
      </c>
      <c r="D2" s="70">
        <v>38353</v>
      </c>
      <c r="E2" s="68" t="s">
        <v>998</v>
      </c>
    </row>
    <row r="3" spans="1:5">
      <c r="A3" s="68" t="s">
        <v>995</v>
      </c>
      <c r="B3" s="68" t="s">
        <v>180</v>
      </c>
      <c r="C3" s="69" t="s">
        <v>999</v>
      </c>
      <c r="D3" s="70">
        <v>38353</v>
      </c>
      <c r="E3" s="68" t="s">
        <v>1000</v>
      </c>
    </row>
    <row r="4" spans="1:5">
      <c r="A4" s="68" t="s">
        <v>995</v>
      </c>
      <c r="B4" s="68" t="s">
        <v>180</v>
      </c>
      <c r="C4" s="69" t="s">
        <v>1001</v>
      </c>
      <c r="D4" s="70">
        <v>38353</v>
      </c>
      <c r="E4" s="68" t="s">
        <v>1000</v>
      </c>
    </row>
    <row r="5" spans="1:5">
      <c r="A5" s="68" t="s">
        <v>995</v>
      </c>
      <c r="B5" s="68" t="s">
        <v>181</v>
      </c>
      <c r="C5" s="69" t="s">
        <v>905</v>
      </c>
      <c r="D5" s="70">
        <v>38718</v>
      </c>
      <c r="E5" s="68" t="s">
        <v>1002</v>
      </c>
    </row>
    <row r="6" spans="1:5">
      <c r="A6" s="68" t="s">
        <v>995</v>
      </c>
      <c r="B6" s="68" t="s">
        <v>182</v>
      </c>
      <c r="C6" s="69" t="s">
        <v>1003</v>
      </c>
      <c r="D6" s="70">
        <v>38718</v>
      </c>
      <c r="E6" s="68" t="s">
        <v>1004</v>
      </c>
    </row>
    <row r="7" spans="1:5">
      <c r="A7" s="68" t="s">
        <v>995</v>
      </c>
      <c r="B7" s="68" t="s">
        <v>181</v>
      </c>
      <c r="C7" s="69" t="s">
        <v>999</v>
      </c>
      <c r="D7" s="70">
        <v>39083</v>
      </c>
      <c r="E7" s="68" t="s">
        <v>1002</v>
      </c>
    </row>
    <row r="8" spans="1:5">
      <c r="A8" s="68" t="s">
        <v>995</v>
      </c>
      <c r="B8" s="68" t="s">
        <v>182</v>
      </c>
      <c r="C8" s="69" t="s">
        <v>1005</v>
      </c>
      <c r="D8" s="70">
        <v>39083</v>
      </c>
      <c r="E8" s="68" t="s">
        <v>1004</v>
      </c>
    </row>
    <row r="9" spans="1:5">
      <c r="A9" s="68" t="s">
        <v>995</v>
      </c>
      <c r="B9" s="68" t="s">
        <v>181</v>
      </c>
      <c r="C9" s="69" t="s">
        <v>1001</v>
      </c>
      <c r="D9" s="70">
        <v>39448</v>
      </c>
      <c r="E9" s="68" t="s">
        <v>1002</v>
      </c>
    </row>
    <row r="10" spans="1:5">
      <c r="A10" s="68" t="s">
        <v>995</v>
      </c>
      <c r="B10" s="68" t="s">
        <v>182</v>
      </c>
      <c r="C10" s="69" t="s">
        <v>1006</v>
      </c>
      <c r="D10" s="70">
        <v>39448</v>
      </c>
      <c r="E10" s="68" t="s">
        <v>1004</v>
      </c>
    </row>
    <row r="11" spans="1:5">
      <c r="A11" s="68" t="s">
        <v>995</v>
      </c>
      <c r="B11" s="68" t="s">
        <v>182</v>
      </c>
      <c r="C11" s="69" t="s">
        <v>1007</v>
      </c>
      <c r="D11" s="70">
        <v>39814</v>
      </c>
      <c r="E11" s="68" t="s">
        <v>1008</v>
      </c>
    </row>
    <row r="12" spans="1:5">
      <c r="A12" s="68" t="s">
        <v>995</v>
      </c>
      <c r="B12" s="68" t="s">
        <v>118</v>
      </c>
      <c r="C12" s="69" t="s">
        <v>1003</v>
      </c>
      <c r="D12" s="70">
        <v>39814</v>
      </c>
      <c r="E12" s="68" t="s">
        <v>1009</v>
      </c>
    </row>
    <row r="13" spans="1:5">
      <c r="A13" s="68" t="s">
        <v>995</v>
      </c>
      <c r="B13" s="68" t="s">
        <v>183</v>
      </c>
      <c r="C13" s="69" t="s">
        <v>1003</v>
      </c>
      <c r="D13" s="70">
        <v>40543</v>
      </c>
      <c r="E13" s="68" t="s">
        <v>1010</v>
      </c>
    </row>
    <row r="14" spans="1:5">
      <c r="A14" s="68" t="s">
        <v>995</v>
      </c>
      <c r="B14" s="68" t="s">
        <v>183</v>
      </c>
      <c r="C14" s="69" t="s">
        <v>1005</v>
      </c>
      <c r="D14" s="70">
        <v>40543</v>
      </c>
      <c r="E14" s="68" t="s">
        <v>1010</v>
      </c>
    </row>
    <row r="15" spans="1:5">
      <c r="A15" s="68" t="s">
        <v>995</v>
      </c>
      <c r="B15" s="68" t="s">
        <v>183</v>
      </c>
      <c r="C15" s="69" t="s">
        <v>1006</v>
      </c>
      <c r="D15" s="70">
        <v>40543</v>
      </c>
      <c r="E15" s="68" t="s">
        <v>1010</v>
      </c>
    </row>
    <row r="16" spans="1:5">
      <c r="A16" s="68" t="s">
        <v>995</v>
      </c>
      <c r="B16" s="68" t="s">
        <v>183</v>
      </c>
      <c r="C16" s="69" t="s">
        <v>1007</v>
      </c>
      <c r="D16" s="70">
        <v>40543</v>
      </c>
      <c r="E16" s="68" t="s">
        <v>1010</v>
      </c>
    </row>
    <row r="17" spans="1:5">
      <c r="A17" s="68" t="s">
        <v>996</v>
      </c>
      <c r="B17" s="68" t="s">
        <v>180</v>
      </c>
      <c r="C17" s="69" t="s">
        <v>905</v>
      </c>
      <c r="D17" s="70">
        <v>38353</v>
      </c>
      <c r="E17" s="68" t="s">
        <v>998</v>
      </c>
    </row>
    <row r="18" spans="1:5">
      <c r="A18" s="68" t="s">
        <v>996</v>
      </c>
      <c r="B18" s="68" t="s">
        <v>180</v>
      </c>
      <c r="C18" s="69" t="s">
        <v>999</v>
      </c>
      <c r="D18" s="70">
        <v>38353</v>
      </c>
      <c r="E18" s="68" t="s">
        <v>1000</v>
      </c>
    </row>
    <row r="19" spans="1:5">
      <c r="A19" s="68" t="s">
        <v>996</v>
      </c>
      <c r="B19" s="68" t="s">
        <v>180</v>
      </c>
      <c r="C19" s="69" t="s">
        <v>1001</v>
      </c>
      <c r="D19" s="70">
        <v>38353</v>
      </c>
      <c r="E19" s="68" t="s">
        <v>1000</v>
      </c>
    </row>
    <row r="20" spans="1:5">
      <c r="A20" s="68" t="s">
        <v>996</v>
      </c>
      <c r="B20" s="68" t="s">
        <v>183</v>
      </c>
      <c r="C20" s="69" t="s">
        <v>905</v>
      </c>
      <c r="D20" s="70">
        <v>40543</v>
      </c>
      <c r="E20" s="68"/>
    </row>
    <row r="21" spans="1:5">
      <c r="A21" s="68" t="s">
        <v>996</v>
      </c>
      <c r="B21" s="68" t="s">
        <v>183</v>
      </c>
      <c r="C21" s="69" t="s">
        <v>999</v>
      </c>
      <c r="D21" s="70">
        <v>40543</v>
      </c>
      <c r="E21" s="68"/>
    </row>
    <row r="22" spans="1:5">
      <c r="A22" s="68" t="s">
        <v>996</v>
      </c>
      <c r="B22" s="68" t="s">
        <v>183</v>
      </c>
      <c r="C22" s="69" t="s">
        <v>1001</v>
      </c>
      <c r="D22" s="70">
        <v>40543</v>
      </c>
      <c r="E22" s="68"/>
    </row>
    <row r="23" spans="1:5">
      <c r="A23" s="68" t="s">
        <v>997</v>
      </c>
      <c r="B23" s="68" t="s">
        <v>180</v>
      </c>
      <c r="C23" s="69" t="s">
        <v>905</v>
      </c>
      <c r="D23" s="70">
        <v>38353</v>
      </c>
      <c r="E23" s="68" t="s">
        <v>998</v>
      </c>
    </row>
    <row r="24" spans="1:5">
      <c r="A24" s="68" t="s">
        <v>997</v>
      </c>
      <c r="B24" s="68" t="s">
        <v>180</v>
      </c>
      <c r="C24" s="69" t="s">
        <v>999</v>
      </c>
      <c r="D24" s="70">
        <v>38353</v>
      </c>
      <c r="E24" s="68" t="s">
        <v>1000</v>
      </c>
    </row>
    <row r="25" spans="1:5">
      <c r="A25" s="68" t="s">
        <v>997</v>
      </c>
      <c r="B25" s="68" t="s">
        <v>180</v>
      </c>
      <c r="C25" s="69" t="s">
        <v>1001</v>
      </c>
      <c r="D25" s="70">
        <v>38353</v>
      </c>
      <c r="E25" s="68" t="s">
        <v>1000</v>
      </c>
    </row>
    <row r="26" spans="1:5">
      <c r="A26" s="68" t="s">
        <v>997</v>
      </c>
      <c r="B26" s="68" t="s">
        <v>181</v>
      </c>
      <c r="C26" s="69" t="s">
        <v>905</v>
      </c>
      <c r="D26" s="70">
        <v>38718</v>
      </c>
      <c r="E26" s="68" t="s">
        <v>1002</v>
      </c>
    </row>
    <row r="27" spans="1:5">
      <c r="A27" s="68" t="s">
        <v>997</v>
      </c>
      <c r="B27" s="68" t="s">
        <v>182</v>
      </c>
      <c r="C27" s="69" t="s">
        <v>1003</v>
      </c>
      <c r="D27" s="70">
        <v>38718</v>
      </c>
      <c r="E27" s="68" t="s">
        <v>1004</v>
      </c>
    </row>
    <row r="28" spans="1:5">
      <c r="A28" s="68" t="s">
        <v>997</v>
      </c>
      <c r="B28" s="68" t="s">
        <v>183</v>
      </c>
      <c r="C28" s="69" t="s">
        <v>1011</v>
      </c>
      <c r="D28" s="70">
        <v>40543</v>
      </c>
      <c r="E28" s="68"/>
    </row>
    <row r="29" spans="1:5">
      <c r="A29" s="68" t="s">
        <v>997</v>
      </c>
      <c r="B29" s="68" t="s">
        <v>183</v>
      </c>
      <c r="C29" s="69" t="s">
        <v>999</v>
      </c>
      <c r="D29" s="70">
        <v>40543</v>
      </c>
      <c r="E29" s="68"/>
    </row>
    <row r="30" spans="1:5">
      <c r="A30" s="68" t="s">
        <v>997</v>
      </c>
      <c r="B30" s="68" t="s">
        <v>183</v>
      </c>
      <c r="C30" s="69" t="s">
        <v>1001</v>
      </c>
      <c r="D30" s="70">
        <v>40543</v>
      </c>
      <c r="E30" s="68"/>
    </row>
    <row r="31" spans="1:5">
      <c r="A31" s="68"/>
      <c r="B31" s="68"/>
      <c r="C31" s="69"/>
      <c r="D31" s="70"/>
      <c r="E31" s="68"/>
    </row>
    <row r="32" spans="1:5">
      <c r="A32" s="68"/>
      <c r="B32" s="68"/>
      <c r="C32" s="69"/>
      <c r="D32" s="70"/>
      <c r="E32" s="68"/>
    </row>
    <row r="33" spans="1:5">
      <c r="A33" s="68"/>
      <c r="B33" s="68"/>
      <c r="C33" s="69"/>
      <c r="D33" s="70"/>
      <c r="E33" s="68"/>
    </row>
    <row r="34" spans="1:5">
      <c r="A34" s="68"/>
      <c r="B34" s="68"/>
      <c r="C34" s="69"/>
      <c r="D34" s="70"/>
      <c r="E34" s="68"/>
    </row>
    <row r="35" spans="1:5">
      <c r="A35" s="68"/>
      <c r="B35" s="68"/>
      <c r="C35" s="69"/>
      <c r="D35" s="70"/>
      <c r="E35" s="68"/>
    </row>
    <row r="36" spans="1:5">
      <c r="A36" s="68"/>
      <c r="B36" s="68"/>
      <c r="C36" s="69"/>
      <c r="D36" s="70"/>
      <c r="E36" s="68"/>
    </row>
    <row r="37" spans="1:5">
      <c r="A37" s="68"/>
      <c r="B37" s="68"/>
      <c r="C37" s="69"/>
      <c r="D37" s="70"/>
      <c r="E37" s="68"/>
    </row>
    <row r="38" spans="1:5">
      <c r="A38" s="68"/>
      <c r="B38" s="68"/>
      <c r="C38" s="69"/>
      <c r="D38" s="70"/>
      <c r="E38" s="68"/>
    </row>
    <row r="39" spans="1:5">
      <c r="A39" s="68"/>
      <c r="B39" s="68"/>
      <c r="C39" s="69"/>
      <c r="D39" s="70"/>
      <c r="E39" s="68"/>
    </row>
    <row r="40" spans="1:5">
      <c r="A40" s="68"/>
      <c r="B40" s="68"/>
      <c r="C40" s="69"/>
      <c r="D40" s="70"/>
      <c r="E40" s="68"/>
    </row>
    <row r="41" spans="1:5">
      <c r="A41" s="68"/>
      <c r="B41" s="68"/>
      <c r="C41" s="69"/>
      <c r="D41" s="70"/>
      <c r="E41" s="68"/>
    </row>
    <row r="42" spans="1:5">
      <c r="A42" s="68"/>
      <c r="B42" s="68"/>
      <c r="C42" s="69"/>
      <c r="D42" s="70"/>
      <c r="E42" s="68"/>
    </row>
    <row r="43" spans="1:5">
      <c r="A43" s="68"/>
      <c r="B43" s="68"/>
      <c r="C43" s="69"/>
      <c r="D43" s="70"/>
      <c r="E43" s="68"/>
    </row>
    <row r="44" spans="1:5">
      <c r="A44" s="68"/>
      <c r="B44" s="68"/>
      <c r="C44" s="69"/>
      <c r="D44" s="70"/>
      <c r="E44" s="68"/>
    </row>
    <row r="45" spans="1:5">
      <c r="A45" s="68"/>
      <c r="B45" s="68"/>
      <c r="C45" s="69"/>
      <c r="D45" s="70"/>
      <c r="E45" s="68"/>
    </row>
    <row r="46" spans="1:5">
      <c r="A46" s="68"/>
      <c r="B46" s="68"/>
      <c r="C46" s="69"/>
      <c r="D46" s="70"/>
      <c r="E46" s="68"/>
    </row>
    <row r="47" spans="1:5">
      <c r="A47" s="68"/>
      <c r="B47" s="68"/>
      <c r="C47" s="69"/>
      <c r="D47" s="70"/>
      <c r="E47" s="68"/>
    </row>
    <row r="48" spans="1:5">
      <c r="A48" s="68"/>
      <c r="B48" s="68"/>
      <c r="C48" s="69"/>
      <c r="D48" s="70"/>
      <c r="E48" s="68"/>
    </row>
    <row r="49" spans="1:5">
      <c r="A49" s="68"/>
      <c r="B49" s="68"/>
      <c r="C49" s="69"/>
      <c r="D49" s="70"/>
      <c r="E49" s="68"/>
    </row>
    <row r="50" spans="1:5">
      <c r="A50" s="68"/>
      <c r="B50" s="68"/>
      <c r="C50" s="69"/>
      <c r="D50" s="70"/>
      <c r="E50" s="68"/>
    </row>
    <row r="51" spans="1:5">
      <c r="A51" s="68"/>
      <c r="B51" s="68"/>
      <c r="C51" s="69"/>
      <c r="D51" s="70"/>
      <c r="E51" s="68"/>
    </row>
    <row r="52" spans="1:5">
      <c r="A52" s="68"/>
      <c r="B52" s="68"/>
      <c r="C52" s="69"/>
      <c r="D52" s="70"/>
      <c r="E52" s="68"/>
    </row>
    <row r="53" spans="1:5">
      <c r="A53" s="68"/>
      <c r="B53" s="68"/>
      <c r="C53" s="69"/>
      <c r="D53" s="70"/>
      <c r="E53" s="68"/>
    </row>
    <row r="54" spans="1:5">
      <c r="A54" s="68"/>
      <c r="B54" s="68"/>
      <c r="C54" s="69"/>
      <c r="D54" s="70"/>
      <c r="E54" s="68"/>
    </row>
    <row r="55" spans="1:5">
      <c r="A55" s="68"/>
      <c r="B55" s="68"/>
      <c r="C55" s="69"/>
      <c r="D55" s="70"/>
      <c r="E55" s="68"/>
    </row>
    <row r="56" spans="1:5">
      <c r="A56" s="68"/>
      <c r="B56" s="68"/>
      <c r="C56" s="69"/>
      <c r="D56" s="70"/>
      <c r="E56" s="68"/>
    </row>
    <row r="57" spans="1:5">
      <c r="A57" s="68"/>
      <c r="B57" s="68"/>
      <c r="C57" s="69"/>
      <c r="D57" s="70"/>
      <c r="E57" s="68"/>
    </row>
    <row r="58" spans="1:5">
      <c r="A58" s="68"/>
      <c r="B58" s="68"/>
      <c r="C58" s="69"/>
      <c r="D58" s="70"/>
      <c r="E58" s="68"/>
    </row>
    <row r="59" spans="1:5">
      <c r="A59" s="68"/>
      <c r="B59" s="68"/>
      <c r="C59" s="69"/>
      <c r="D59" s="70"/>
      <c r="E59" s="68"/>
    </row>
    <row r="60" spans="1:5">
      <c r="A60" s="68"/>
      <c r="B60" s="68"/>
      <c r="C60" s="69"/>
      <c r="D60" s="70"/>
      <c r="E60" s="68"/>
    </row>
    <row r="61" spans="1:5">
      <c r="A61" s="68"/>
      <c r="B61" s="68"/>
      <c r="C61" s="69"/>
      <c r="D61" s="70"/>
      <c r="E61" s="68"/>
    </row>
    <row r="62" spans="1:5">
      <c r="A62" s="68"/>
      <c r="B62" s="68"/>
      <c r="C62" s="69"/>
      <c r="D62" s="70"/>
      <c r="E62" s="68"/>
    </row>
    <row r="63" spans="1:5">
      <c r="A63" s="68"/>
      <c r="B63" s="68"/>
      <c r="C63" s="69"/>
      <c r="D63" s="70"/>
      <c r="E63" s="68"/>
    </row>
    <row r="64" spans="1:5">
      <c r="A64" s="68"/>
      <c r="B64" s="68"/>
      <c r="C64" s="69"/>
      <c r="D64" s="70"/>
      <c r="E64" s="68"/>
    </row>
    <row r="65" spans="1:5">
      <c r="A65" s="68"/>
      <c r="B65" s="68"/>
      <c r="C65" s="69"/>
      <c r="D65" s="70"/>
      <c r="E65" s="68"/>
    </row>
    <row r="66" spans="1:5">
      <c r="A66" s="68"/>
      <c r="B66" s="68"/>
      <c r="C66" s="69"/>
      <c r="D66" s="70"/>
      <c r="E66" s="68"/>
    </row>
    <row r="67" spans="1:5">
      <c r="A67" s="68"/>
      <c r="B67" s="68"/>
      <c r="C67" s="69"/>
      <c r="D67" s="70"/>
      <c r="E67" s="68"/>
    </row>
    <row r="68" spans="1:5">
      <c r="A68" s="68"/>
      <c r="B68" s="68"/>
      <c r="C68" s="69"/>
      <c r="D68" s="70"/>
      <c r="E68" s="68"/>
    </row>
    <row r="69" spans="1:5">
      <c r="A69" s="68"/>
      <c r="B69" s="68"/>
      <c r="C69" s="69"/>
      <c r="D69" s="70"/>
      <c r="E69" s="68"/>
    </row>
    <row r="70" spans="1:5">
      <c r="A70" s="68"/>
      <c r="B70" s="68"/>
      <c r="C70" s="69"/>
      <c r="D70" s="70"/>
      <c r="E70" s="68"/>
    </row>
    <row r="71" spans="1:5">
      <c r="A71" s="68"/>
      <c r="B71" s="68"/>
      <c r="C71" s="69"/>
      <c r="D71" s="70"/>
      <c r="E71" s="68"/>
    </row>
    <row r="72" spans="1:5">
      <c r="A72" s="68"/>
      <c r="B72" s="68"/>
      <c r="C72" s="69"/>
      <c r="D72" s="70"/>
      <c r="E72" s="68"/>
    </row>
    <row r="73" spans="1:5">
      <c r="A73" s="68"/>
      <c r="B73" s="68"/>
      <c r="C73" s="69"/>
      <c r="D73" s="70"/>
      <c r="E73" s="68"/>
    </row>
    <row r="74" spans="1:5">
      <c r="A74" s="68"/>
      <c r="B74" s="68"/>
      <c r="C74" s="69"/>
      <c r="D74" s="70"/>
      <c r="E74" s="68"/>
    </row>
    <row r="75" spans="1:5">
      <c r="A75" s="68"/>
      <c r="B75" s="68"/>
      <c r="C75" s="69"/>
      <c r="D75" s="70"/>
      <c r="E75" s="68"/>
    </row>
    <row r="76" spans="1:5">
      <c r="A76" s="68"/>
      <c r="B76" s="68"/>
      <c r="C76" s="69"/>
      <c r="D76" s="70"/>
      <c r="E76" s="68"/>
    </row>
    <row r="77" spans="1:5">
      <c r="A77" s="68"/>
      <c r="B77" s="68"/>
      <c r="C77" s="69"/>
      <c r="D77" s="70"/>
      <c r="E77" s="68"/>
    </row>
    <row r="78" spans="1:5">
      <c r="A78" s="68"/>
      <c r="B78" s="68"/>
      <c r="C78" s="69"/>
      <c r="D78" s="70"/>
      <c r="E78" s="68"/>
    </row>
    <row r="79" spans="1:5">
      <c r="A79" s="68"/>
      <c r="B79" s="68"/>
      <c r="C79" s="69"/>
      <c r="D79" s="70"/>
      <c r="E79" s="68"/>
    </row>
    <row r="80" spans="1:5">
      <c r="A80" s="68"/>
      <c r="B80" s="68"/>
      <c r="C80" s="69"/>
      <c r="D80" s="70"/>
      <c r="E80" s="68"/>
    </row>
    <row r="81" spans="1:5">
      <c r="A81" s="68"/>
      <c r="B81" s="68"/>
      <c r="C81" s="69"/>
      <c r="D81" s="70"/>
      <c r="E81" s="68"/>
    </row>
    <row r="82" spans="1:5">
      <c r="A82" s="68"/>
      <c r="B82" s="68"/>
      <c r="C82" s="69"/>
      <c r="D82" s="70"/>
      <c r="E82" s="68"/>
    </row>
    <row r="83" spans="1:5">
      <c r="A83" s="68"/>
      <c r="B83" s="68"/>
      <c r="C83" s="69"/>
      <c r="D83" s="70"/>
      <c r="E83" s="68"/>
    </row>
    <row r="84" spans="1:5">
      <c r="A84" s="68"/>
      <c r="B84" s="68"/>
      <c r="C84" s="69"/>
      <c r="D84" s="70"/>
      <c r="E84" s="68"/>
    </row>
    <row r="85" spans="1:5">
      <c r="A85" s="68"/>
      <c r="B85" s="68"/>
      <c r="C85" s="69"/>
      <c r="D85" s="70"/>
      <c r="E85" s="68"/>
    </row>
    <row r="86" spans="1:5">
      <c r="A86" s="68"/>
      <c r="B86" s="68"/>
      <c r="C86" s="69"/>
      <c r="D86" s="70"/>
      <c r="E86" s="68"/>
    </row>
    <row r="87" spans="1:5">
      <c r="A87" s="68"/>
      <c r="B87" s="68"/>
      <c r="C87" s="69"/>
      <c r="D87" s="70"/>
      <c r="E87" s="68"/>
    </row>
    <row r="88" spans="1:5">
      <c r="A88" s="68"/>
      <c r="B88" s="68"/>
      <c r="C88" s="69"/>
      <c r="D88" s="70"/>
      <c r="E88" s="68"/>
    </row>
    <row r="89" spans="1:5">
      <c r="A89" s="68"/>
      <c r="B89" s="68"/>
      <c r="C89" s="69"/>
      <c r="D89" s="70"/>
      <c r="E89" s="68"/>
    </row>
    <row r="90" spans="1:5">
      <c r="A90" s="68"/>
      <c r="B90" s="68"/>
      <c r="C90" s="69"/>
      <c r="D90" s="70"/>
      <c r="E90" s="68"/>
    </row>
    <row r="91" spans="1:5">
      <c r="A91" s="68"/>
      <c r="B91" s="68"/>
      <c r="C91" s="69"/>
      <c r="D91" s="70"/>
      <c r="E91" s="68"/>
    </row>
    <row r="92" spans="1:5">
      <c r="A92" s="68"/>
      <c r="B92" s="68"/>
      <c r="C92" s="69"/>
      <c r="D92" s="70"/>
      <c r="E92" s="68"/>
    </row>
    <row r="93" spans="1:5">
      <c r="A93" s="68"/>
      <c r="B93" s="68"/>
      <c r="C93" s="69"/>
      <c r="D93" s="70"/>
      <c r="E93" s="68"/>
    </row>
    <row r="94" spans="1:5">
      <c r="A94" s="68"/>
      <c r="B94" s="68"/>
      <c r="C94" s="69"/>
      <c r="D94" s="70"/>
      <c r="E94" s="68"/>
    </row>
    <row r="95" spans="1:5">
      <c r="A95" s="68"/>
      <c r="B95" s="68"/>
      <c r="C95" s="69"/>
      <c r="D95" s="70"/>
      <c r="E95" s="68"/>
    </row>
    <row r="96" spans="1:5">
      <c r="A96" s="68"/>
      <c r="B96" s="68"/>
      <c r="C96" s="69"/>
      <c r="D96" s="70"/>
      <c r="E96" s="68"/>
    </row>
    <row r="97" spans="1:5">
      <c r="A97" s="68"/>
      <c r="B97" s="68"/>
      <c r="C97" s="69"/>
      <c r="D97" s="70"/>
      <c r="E97" s="68"/>
    </row>
    <row r="98" spans="1:5">
      <c r="A98" s="68"/>
      <c r="B98" s="68"/>
      <c r="C98" s="69"/>
      <c r="D98" s="70"/>
      <c r="E98" s="68"/>
    </row>
    <row r="99" spans="1:5">
      <c r="A99" s="68"/>
      <c r="B99" s="68"/>
      <c r="C99" s="69"/>
      <c r="D99" s="70"/>
      <c r="E99" s="68"/>
    </row>
    <row r="100" spans="1:5">
      <c r="A100" s="68"/>
      <c r="B100" s="68"/>
      <c r="C100" s="69"/>
      <c r="D100" s="70"/>
      <c r="E100" s="68"/>
    </row>
    <row r="101" spans="1:5">
      <c r="A101" s="68"/>
      <c r="B101" s="68"/>
      <c r="C101" s="69"/>
      <c r="D101" s="70"/>
      <c r="E101" s="68"/>
    </row>
    <row r="102" spans="1:5">
      <c r="A102" s="68"/>
      <c r="B102" s="68"/>
      <c r="C102" s="69"/>
      <c r="D102" s="70"/>
      <c r="E102" s="68"/>
    </row>
    <row r="103" spans="1:5">
      <c r="A103" s="68"/>
      <c r="B103" s="68"/>
      <c r="C103" s="69"/>
      <c r="D103" s="70"/>
      <c r="E103" s="68"/>
    </row>
    <row r="104" spans="1:5">
      <c r="A104" s="68"/>
      <c r="B104" s="68"/>
      <c r="C104" s="69"/>
      <c r="D104" s="70"/>
      <c r="E104" s="68"/>
    </row>
    <row r="105" spans="1:5">
      <c r="A105" s="68"/>
      <c r="B105" s="68"/>
      <c r="C105" s="69"/>
      <c r="D105" s="70"/>
      <c r="E105" s="68"/>
    </row>
    <row r="106" spans="1:5">
      <c r="A106" s="68"/>
      <c r="B106" s="68"/>
      <c r="C106" s="69"/>
      <c r="D106" s="70"/>
      <c r="E106" s="68"/>
    </row>
    <row r="107" spans="1:5">
      <c r="A107" s="68"/>
      <c r="B107" s="68"/>
      <c r="C107" s="69"/>
      <c r="D107" s="70"/>
      <c r="E107" s="68"/>
    </row>
    <row r="108" spans="1:5">
      <c r="A108" s="68"/>
      <c r="B108" s="68"/>
      <c r="C108" s="69"/>
      <c r="D108" s="70"/>
      <c r="E108" s="68"/>
    </row>
    <row r="109" spans="1:5">
      <c r="A109" s="68"/>
      <c r="B109" s="68"/>
      <c r="C109" s="69"/>
      <c r="D109" s="70"/>
      <c r="E109" s="68"/>
    </row>
    <row r="110" spans="1:5">
      <c r="A110" s="68"/>
      <c r="B110" s="68"/>
      <c r="C110" s="69"/>
      <c r="D110" s="70"/>
      <c r="E110" s="68"/>
    </row>
    <row r="111" spans="1:5">
      <c r="A111" s="68"/>
      <c r="B111" s="68"/>
      <c r="C111" s="69"/>
      <c r="D111" s="70"/>
      <c r="E111" s="68"/>
    </row>
    <row r="112" spans="1:5">
      <c r="A112" s="68"/>
      <c r="B112" s="68"/>
      <c r="C112" s="69"/>
      <c r="D112" s="70"/>
      <c r="E112" s="68"/>
    </row>
    <row r="113" spans="1:5">
      <c r="A113" s="68"/>
      <c r="B113" s="68"/>
      <c r="C113" s="69"/>
      <c r="D113" s="70"/>
      <c r="E113" s="68"/>
    </row>
    <row r="114" spans="1:5">
      <c r="A114" s="68"/>
      <c r="B114" s="68"/>
      <c r="C114" s="69"/>
      <c r="D114" s="70"/>
      <c r="E114" s="68"/>
    </row>
    <row r="115" spans="1:5">
      <c r="A115" s="68"/>
      <c r="B115" s="68"/>
      <c r="C115" s="69"/>
      <c r="D115" s="70"/>
      <c r="E115" s="68"/>
    </row>
    <row r="116" spans="1:5">
      <c r="A116" s="68"/>
      <c r="B116" s="68"/>
      <c r="C116" s="69"/>
      <c r="D116" s="70"/>
      <c r="E116" s="68"/>
    </row>
    <row r="117" spans="1:5">
      <c r="A117" s="68"/>
      <c r="B117" s="68"/>
      <c r="C117" s="69"/>
      <c r="D117" s="70"/>
      <c r="E117" s="68"/>
    </row>
    <row r="118" spans="1:5">
      <c r="A118" s="68"/>
      <c r="B118" s="68"/>
      <c r="C118" s="69"/>
      <c r="D118" s="70"/>
      <c r="E118" s="68"/>
    </row>
    <row r="119" spans="1:5">
      <c r="A119" s="68"/>
      <c r="B119" s="68"/>
      <c r="C119" s="69"/>
      <c r="D119" s="70"/>
      <c r="E119" s="68"/>
    </row>
    <row r="120" spans="1:5">
      <c r="A120" s="68"/>
      <c r="B120" s="68"/>
      <c r="C120" s="69"/>
      <c r="D120" s="70"/>
      <c r="E120" s="68"/>
    </row>
    <row r="121" spans="1:5">
      <c r="A121" s="68"/>
      <c r="B121" s="68"/>
      <c r="C121" s="69"/>
      <c r="D121" s="70"/>
      <c r="E121" s="68"/>
    </row>
    <row r="122" spans="1:5">
      <c r="A122" s="68"/>
      <c r="B122" s="68"/>
      <c r="C122" s="69"/>
      <c r="D122" s="70"/>
      <c r="E122" s="68"/>
    </row>
    <row r="123" spans="1:5">
      <c r="A123" s="68"/>
      <c r="B123" s="68"/>
      <c r="C123" s="69"/>
      <c r="D123" s="70"/>
      <c r="E123" s="68"/>
    </row>
    <row r="124" spans="1:5">
      <c r="A124" s="68"/>
      <c r="B124" s="68"/>
      <c r="C124" s="69"/>
      <c r="D124" s="70"/>
      <c r="E124" s="68"/>
    </row>
    <row r="125" spans="1:5">
      <c r="A125" s="68"/>
      <c r="B125" s="68"/>
      <c r="C125" s="69"/>
      <c r="D125" s="70"/>
      <c r="E125" s="68"/>
    </row>
    <row r="126" spans="1:5">
      <c r="A126" s="68"/>
      <c r="B126" s="68"/>
      <c r="C126" s="69"/>
      <c r="D126" s="70"/>
      <c r="E126" s="68"/>
    </row>
    <row r="127" spans="1:5">
      <c r="A127" s="68"/>
      <c r="B127" s="68"/>
      <c r="C127" s="69"/>
      <c r="D127" s="70"/>
      <c r="E127" s="68"/>
    </row>
    <row r="128" spans="1:5">
      <c r="A128" s="68"/>
      <c r="B128" s="68"/>
      <c r="C128" s="69"/>
      <c r="D128" s="70"/>
      <c r="E128" s="68"/>
    </row>
    <row r="129" spans="1:5">
      <c r="A129" s="68"/>
      <c r="B129" s="68"/>
      <c r="C129" s="69"/>
      <c r="D129" s="70"/>
      <c r="E129" s="68"/>
    </row>
    <row r="130" spans="1:5">
      <c r="A130" s="68"/>
      <c r="B130" s="68"/>
      <c r="C130" s="69"/>
      <c r="D130" s="70"/>
      <c r="E130" s="68"/>
    </row>
    <row r="131" spans="1:5">
      <c r="A131" s="68"/>
      <c r="B131" s="68"/>
      <c r="C131" s="69"/>
      <c r="D131" s="70"/>
      <c r="E131" s="68"/>
    </row>
    <row r="132" spans="1:5">
      <c r="A132" s="68"/>
      <c r="B132" s="68"/>
      <c r="C132" s="69"/>
      <c r="D132" s="70"/>
      <c r="E132" s="68"/>
    </row>
    <row r="133" spans="1:5">
      <c r="A133" s="68"/>
      <c r="B133" s="68"/>
      <c r="C133" s="69"/>
      <c r="D133" s="70"/>
      <c r="E133" s="68"/>
    </row>
    <row r="134" spans="1:5">
      <c r="A134" s="68"/>
      <c r="B134" s="68"/>
      <c r="C134" s="69"/>
      <c r="D134" s="70"/>
      <c r="E134" s="68"/>
    </row>
    <row r="135" spans="1:5">
      <c r="A135" s="68"/>
      <c r="B135" s="68"/>
      <c r="C135" s="69"/>
      <c r="D135" s="70"/>
      <c r="E135" s="68"/>
    </row>
    <row r="136" spans="1:5">
      <c r="A136" s="68"/>
      <c r="B136" s="68"/>
      <c r="C136" s="69"/>
      <c r="D136" s="70"/>
      <c r="E136" s="68"/>
    </row>
    <row r="137" spans="1:5">
      <c r="A137" s="68"/>
      <c r="B137" s="68"/>
      <c r="C137" s="69"/>
      <c r="D137" s="70"/>
      <c r="E137" s="68"/>
    </row>
    <row r="138" spans="1:5">
      <c r="A138" s="68"/>
      <c r="B138" s="68"/>
      <c r="C138" s="69"/>
      <c r="D138" s="70"/>
      <c r="E138" s="68"/>
    </row>
    <row r="139" spans="1:5">
      <c r="A139" s="68"/>
      <c r="B139" s="68"/>
      <c r="C139" s="69"/>
      <c r="D139" s="70"/>
      <c r="E139" s="68"/>
    </row>
    <row r="140" spans="1:5">
      <c r="A140" s="68"/>
      <c r="B140" s="68"/>
      <c r="C140" s="69"/>
      <c r="D140" s="70"/>
      <c r="E140" s="68"/>
    </row>
    <row r="141" spans="1:5">
      <c r="A141" s="68"/>
      <c r="B141" s="68"/>
      <c r="C141" s="69"/>
      <c r="D141" s="70"/>
      <c r="E141" s="68"/>
    </row>
    <row r="142" spans="1:5">
      <c r="A142" s="68"/>
      <c r="B142" s="68"/>
      <c r="C142" s="69"/>
      <c r="D142" s="70"/>
      <c r="E142" s="68"/>
    </row>
    <row r="143" spans="1:5">
      <c r="A143" s="68"/>
      <c r="B143" s="68"/>
      <c r="C143" s="69"/>
      <c r="D143" s="70"/>
      <c r="E143" s="68"/>
    </row>
    <row r="144" spans="1:5">
      <c r="A144" s="68"/>
      <c r="B144" s="68"/>
      <c r="C144" s="69"/>
      <c r="D144" s="70"/>
      <c r="E144" s="68"/>
    </row>
    <row r="145" spans="1:5">
      <c r="A145" s="68"/>
      <c r="B145" s="68"/>
      <c r="C145" s="69"/>
      <c r="D145" s="70"/>
      <c r="E145" s="68"/>
    </row>
    <row r="146" spans="1:5">
      <c r="A146" s="68"/>
      <c r="B146" s="68"/>
      <c r="C146" s="69"/>
      <c r="D146" s="70"/>
      <c r="E146" s="68"/>
    </row>
    <row r="147" spans="1:5">
      <c r="A147" s="68"/>
      <c r="B147" s="68"/>
      <c r="C147" s="69"/>
      <c r="D147" s="70"/>
      <c r="E147" s="68"/>
    </row>
    <row r="148" spans="1:5">
      <c r="A148" s="68"/>
      <c r="B148" s="68"/>
      <c r="C148" s="69"/>
      <c r="D148" s="70"/>
      <c r="E148" s="68"/>
    </row>
    <row r="149" spans="1:5">
      <c r="A149" s="68"/>
      <c r="B149" s="68"/>
      <c r="C149" s="69"/>
      <c r="D149" s="70"/>
      <c r="E149" s="68"/>
    </row>
    <row r="150" spans="1:5">
      <c r="A150" s="68"/>
      <c r="B150" s="68"/>
      <c r="C150" s="69"/>
      <c r="D150" s="70"/>
      <c r="E150" s="68"/>
    </row>
    <row r="151" spans="1:5">
      <c r="A151" s="68"/>
      <c r="B151" s="68"/>
      <c r="C151" s="69"/>
      <c r="D151" s="70"/>
      <c r="E151" s="68"/>
    </row>
    <row r="152" spans="1:5">
      <c r="A152" s="68"/>
      <c r="B152" s="68"/>
      <c r="C152" s="69"/>
      <c r="D152" s="70"/>
      <c r="E152" s="68"/>
    </row>
    <row r="153" spans="1:5">
      <c r="A153" s="68"/>
      <c r="B153" s="68"/>
      <c r="C153" s="69"/>
      <c r="D153" s="70"/>
      <c r="E153" s="68"/>
    </row>
    <row r="154" spans="1:5">
      <c r="A154" s="68"/>
      <c r="B154" s="68"/>
      <c r="C154" s="69"/>
      <c r="D154" s="70"/>
      <c r="E154" s="68"/>
    </row>
    <row r="155" spans="1:5">
      <c r="A155" s="68"/>
      <c r="B155" s="68"/>
      <c r="C155" s="69"/>
      <c r="D155" s="70"/>
      <c r="E155" s="68"/>
    </row>
    <row r="156" spans="1:5">
      <c r="A156" s="68"/>
      <c r="B156" s="68"/>
      <c r="C156" s="69"/>
      <c r="D156" s="70"/>
      <c r="E156" s="68"/>
    </row>
    <row r="157" spans="1:5">
      <c r="A157" s="68"/>
      <c r="B157" s="68"/>
      <c r="C157" s="69"/>
      <c r="D157" s="70"/>
      <c r="E157" s="68"/>
    </row>
    <row r="158" spans="1:5">
      <c r="A158" s="68"/>
      <c r="B158" s="68"/>
      <c r="C158" s="69"/>
      <c r="D158" s="70"/>
      <c r="E158" s="68"/>
    </row>
    <row r="159" spans="1:5">
      <c r="A159" s="68"/>
      <c r="B159" s="68"/>
      <c r="C159" s="69"/>
      <c r="D159" s="70"/>
      <c r="E159" s="68"/>
    </row>
    <row r="160" spans="1:5">
      <c r="A160" s="68"/>
      <c r="B160" s="68"/>
      <c r="C160" s="69"/>
      <c r="D160" s="70"/>
      <c r="E160" s="68"/>
    </row>
    <row r="161" spans="1:5">
      <c r="A161" s="68"/>
      <c r="B161" s="68"/>
      <c r="C161" s="69"/>
      <c r="D161" s="70"/>
      <c r="E161" s="68"/>
    </row>
    <row r="162" spans="1:5">
      <c r="A162" s="68"/>
      <c r="B162" s="68"/>
      <c r="C162" s="69"/>
      <c r="D162" s="70"/>
      <c r="E162" s="68"/>
    </row>
    <row r="163" spans="1:5">
      <c r="A163" s="68"/>
      <c r="B163" s="68"/>
      <c r="C163" s="69"/>
      <c r="D163" s="70"/>
      <c r="E163" s="68"/>
    </row>
    <row r="164" spans="1:5">
      <c r="A164" s="68"/>
      <c r="B164" s="68"/>
      <c r="C164" s="69"/>
      <c r="D164" s="70"/>
      <c r="E164" s="68"/>
    </row>
    <row r="165" spans="1:5">
      <c r="A165" s="68"/>
      <c r="B165" s="68"/>
      <c r="C165" s="69"/>
      <c r="D165" s="70"/>
      <c r="E165" s="68"/>
    </row>
    <row r="166" spans="1:5">
      <c r="A166" s="68"/>
      <c r="B166" s="68"/>
      <c r="C166" s="69"/>
      <c r="D166" s="70"/>
      <c r="E166" s="68"/>
    </row>
    <row r="167" spans="1:5">
      <c r="A167" s="68"/>
      <c r="B167" s="68"/>
      <c r="C167" s="69"/>
      <c r="D167" s="70"/>
      <c r="E167" s="68"/>
    </row>
    <row r="168" spans="1:5">
      <c r="A168" s="68"/>
      <c r="B168" s="68"/>
      <c r="C168" s="69"/>
      <c r="D168" s="70"/>
      <c r="E168" s="68"/>
    </row>
    <row r="169" spans="1:5">
      <c r="A169" s="68"/>
      <c r="B169" s="68"/>
      <c r="C169" s="69"/>
      <c r="D169" s="70"/>
      <c r="E169" s="68"/>
    </row>
    <row r="170" spans="1:5">
      <c r="A170" s="68"/>
      <c r="B170" s="68"/>
      <c r="C170" s="69"/>
      <c r="D170" s="70"/>
      <c r="E170" s="68"/>
    </row>
    <row r="171" spans="1:5">
      <c r="A171" s="68"/>
      <c r="B171" s="68"/>
      <c r="C171" s="69"/>
      <c r="D171" s="70"/>
      <c r="E171" s="68"/>
    </row>
    <row r="172" spans="1:5">
      <c r="A172" s="68"/>
      <c r="B172" s="68"/>
      <c r="C172" s="69"/>
      <c r="D172" s="70"/>
      <c r="E172" s="68"/>
    </row>
    <row r="173" spans="1:5">
      <c r="A173" s="68"/>
      <c r="B173" s="68"/>
      <c r="C173" s="69"/>
      <c r="D173" s="70"/>
      <c r="E173" s="68"/>
    </row>
    <row r="174" spans="1:5">
      <c r="A174" s="68"/>
      <c r="B174" s="68"/>
      <c r="C174" s="69"/>
      <c r="D174" s="70"/>
      <c r="E174" s="68"/>
    </row>
    <row r="175" spans="1:5">
      <c r="A175" s="68"/>
      <c r="B175" s="68"/>
      <c r="C175" s="69"/>
      <c r="D175" s="70"/>
      <c r="E175" s="68"/>
    </row>
    <row r="176" spans="1:5">
      <c r="A176" s="68"/>
      <c r="B176" s="68"/>
      <c r="C176" s="69"/>
      <c r="D176" s="70"/>
      <c r="E176" s="68"/>
    </row>
    <row r="177" spans="1:5">
      <c r="A177" s="68"/>
      <c r="B177" s="68"/>
      <c r="C177" s="69"/>
      <c r="D177" s="70"/>
      <c r="E177" s="68"/>
    </row>
    <row r="178" spans="1:5">
      <c r="A178" s="68"/>
      <c r="B178" s="68"/>
      <c r="C178" s="69"/>
      <c r="D178" s="70"/>
      <c r="E178" s="68"/>
    </row>
    <row r="179" spans="1:5">
      <c r="A179" s="68"/>
      <c r="B179" s="68"/>
      <c r="C179" s="69"/>
      <c r="D179" s="70"/>
      <c r="E179" s="68"/>
    </row>
    <row r="180" spans="1:5">
      <c r="A180" s="68"/>
      <c r="B180" s="68"/>
      <c r="C180" s="69"/>
      <c r="D180" s="70"/>
      <c r="E180" s="68"/>
    </row>
    <row r="181" spans="1:5">
      <c r="A181" s="68"/>
      <c r="B181" s="68"/>
      <c r="C181" s="69"/>
      <c r="D181" s="70"/>
      <c r="E181" s="68"/>
    </row>
    <row r="182" spans="1:5">
      <c r="A182" s="68"/>
      <c r="B182" s="68"/>
      <c r="C182" s="69"/>
      <c r="D182" s="70"/>
      <c r="E182" s="68"/>
    </row>
    <row r="183" spans="1:5">
      <c r="A183" s="68"/>
      <c r="B183" s="68"/>
      <c r="C183" s="69"/>
      <c r="D183" s="70"/>
      <c r="E183" s="68"/>
    </row>
    <row r="184" spans="1:5">
      <c r="A184" s="68"/>
      <c r="B184" s="68"/>
      <c r="C184" s="69"/>
      <c r="D184" s="70"/>
      <c r="E184" s="68"/>
    </row>
    <row r="185" spans="1:5">
      <c r="A185" s="68"/>
      <c r="B185" s="68"/>
      <c r="C185" s="69"/>
      <c r="D185" s="70"/>
      <c r="E185" s="68"/>
    </row>
    <row r="186" spans="1:5">
      <c r="A186" s="68"/>
      <c r="B186" s="68"/>
      <c r="C186" s="69"/>
      <c r="D186" s="70"/>
      <c r="E186" s="68"/>
    </row>
    <row r="187" spans="1:5">
      <c r="A187" s="68"/>
      <c r="B187" s="68"/>
      <c r="C187" s="69"/>
      <c r="D187" s="70"/>
      <c r="E187" s="68"/>
    </row>
    <row r="188" spans="1:5">
      <c r="A188" s="68"/>
      <c r="B188" s="68"/>
      <c r="C188" s="69"/>
      <c r="D188" s="70"/>
      <c r="E188" s="68"/>
    </row>
    <row r="189" spans="1:5">
      <c r="A189" s="68"/>
      <c r="B189" s="68"/>
      <c r="C189" s="69"/>
      <c r="D189" s="70"/>
      <c r="E189" s="68"/>
    </row>
    <row r="190" spans="1:5">
      <c r="A190" s="68"/>
      <c r="B190" s="68"/>
      <c r="C190" s="69"/>
      <c r="D190" s="70"/>
      <c r="E190" s="68"/>
    </row>
    <row r="191" spans="1:5">
      <c r="A191" s="68"/>
      <c r="B191" s="68"/>
      <c r="C191" s="69"/>
      <c r="D191" s="70"/>
      <c r="E191" s="68"/>
    </row>
    <row r="192" spans="1:5">
      <c r="A192" s="68"/>
      <c r="B192" s="68"/>
      <c r="C192" s="69"/>
      <c r="D192" s="70"/>
      <c r="E192" s="68"/>
    </row>
    <row r="193" spans="1:5">
      <c r="A193" s="68"/>
      <c r="B193" s="68"/>
      <c r="C193" s="69"/>
      <c r="D193" s="70"/>
      <c r="E193" s="68"/>
    </row>
    <row r="194" spans="1:5">
      <c r="A194" s="68"/>
      <c r="B194" s="68"/>
      <c r="C194" s="69"/>
      <c r="D194" s="70"/>
      <c r="E194" s="68"/>
    </row>
    <row r="195" spans="1:5">
      <c r="A195" s="68"/>
      <c r="B195" s="68"/>
      <c r="C195" s="69"/>
      <c r="D195" s="70"/>
      <c r="E195" s="68"/>
    </row>
    <row r="196" spans="1:5">
      <c r="A196" s="68"/>
      <c r="B196" s="68"/>
      <c r="C196" s="69"/>
      <c r="D196" s="70"/>
      <c r="E196" s="68"/>
    </row>
    <row r="197" spans="1:5">
      <c r="A197" s="68"/>
      <c r="B197" s="68"/>
      <c r="C197" s="69"/>
      <c r="D197" s="70"/>
      <c r="E197" s="68"/>
    </row>
    <row r="198" spans="1:5">
      <c r="A198" s="68"/>
      <c r="B198" s="68"/>
      <c r="C198" s="69"/>
      <c r="D198" s="70"/>
      <c r="E198" s="68"/>
    </row>
    <row r="199" spans="1:5">
      <c r="A199" s="68"/>
      <c r="B199" s="68"/>
      <c r="C199" s="69"/>
      <c r="D199" s="70"/>
      <c r="E199" s="68"/>
    </row>
    <row r="200" spans="1:5">
      <c r="A200" s="68"/>
      <c r="B200" s="68"/>
      <c r="C200" s="69"/>
      <c r="D200" s="70"/>
      <c r="E200" s="68"/>
    </row>
    <row r="201" spans="1:5">
      <c r="A201" s="68"/>
      <c r="B201" s="68"/>
      <c r="C201" s="69"/>
      <c r="D201" s="70"/>
      <c r="E201" s="68"/>
    </row>
    <row r="202" spans="1:5">
      <c r="A202" s="68"/>
      <c r="B202" s="68"/>
      <c r="C202" s="69"/>
      <c r="D202" s="70"/>
      <c r="E202" s="68"/>
    </row>
    <row r="203" spans="1:5">
      <c r="A203" s="68"/>
      <c r="B203" s="68"/>
      <c r="C203" s="69"/>
      <c r="D203" s="70"/>
      <c r="E203" s="68"/>
    </row>
    <row r="204" spans="1:5">
      <c r="A204" s="68"/>
      <c r="B204" s="68"/>
      <c r="C204" s="69"/>
      <c r="D204" s="70"/>
      <c r="E204" s="68"/>
    </row>
    <row r="205" spans="1:5">
      <c r="A205" s="68"/>
      <c r="B205" s="68"/>
      <c r="C205" s="69"/>
      <c r="D205" s="70"/>
      <c r="E205" s="68"/>
    </row>
    <row r="206" spans="1:5">
      <c r="A206" s="68"/>
      <c r="B206" s="68"/>
      <c r="C206" s="69"/>
      <c r="D206" s="70"/>
      <c r="E206" s="68"/>
    </row>
    <row r="207" spans="1:5">
      <c r="A207" s="68"/>
      <c r="B207" s="68"/>
      <c r="C207" s="69"/>
      <c r="D207" s="70"/>
      <c r="E207" s="68"/>
    </row>
    <row r="208" spans="1:5">
      <c r="A208" s="68"/>
      <c r="B208" s="68"/>
      <c r="C208" s="69"/>
      <c r="D208" s="70"/>
      <c r="E208" s="68"/>
    </row>
    <row r="209" spans="1:5">
      <c r="A209" s="68"/>
      <c r="B209" s="68"/>
      <c r="C209" s="69"/>
      <c r="D209" s="70"/>
      <c r="E209" s="68"/>
    </row>
    <row r="210" spans="1:5">
      <c r="A210" s="68"/>
      <c r="B210" s="68"/>
      <c r="C210" s="69"/>
      <c r="D210" s="70"/>
      <c r="E210" s="68"/>
    </row>
    <row r="211" spans="1:5">
      <c r="A211" s="68"/>
      <c r="B211" s="68"/>
      <c r="C211" s="69"/>
      <c r="D211" s="70"/>
      <c r="E211" s="68"/>
    </row>
    <row r="212" spans="1:5">
      <c r="A212" s="68"/>
      <c r="B212" s="68"/>
      <c r="C212" s="69"/>
      <c r="D212" s="70"/>
      <c r="E212" s="68"/>
    </row>
    <row r="213" spans="1:5">
      <c r="A213" s="68"/>
      <c r="B213" s="68"/>
      <c r="C213" s="69"/>
      <c r="D213" s="70"/>
      <c r="E213" s="68"/>
    </row>
    <row r="214" spans="1:5">
      <c r="A214" s="68"/>
      <c r="B214" s="68"/>
      <c r="C214" s="69"/>
      <c r="D214" s="70"/>
      <c r="E214" s="68"/>
    </row>
    <row r="215" spans="1:5">
      <c r="A215" s="68"/>
      <c r="B215" s="68"/>
      <c r="C215" s="69"/>
      <c r="D215" s="70"/>
      <c r="E215" s="68"/>
    </row>
    <row r="216" spans="1:5">
      <c r="A216" s="68"/>
      <c r="B216" s="68"/>
      <c r="C216" s="69"/>
      <c r="D216" s="70"/>
      <c r="E216" s="68"/>
    </row>
    <row r="217" spans="1:5">
      <c r="A217" s="68"/>
      <c r="B217" s="68"/>
      <c r="C217" s="69"/>
      <c r="D217" s="70"/>
      <c r="E217" s="68"/>
    </row>
    <row r="218" spans="1:5">
      <c r="A218" s="68"/>
      <c r="B218" s="68"/>
      <c r="C218" s="69"/>
      <c r="D218" s="70"/>
      <c r="E218" s="68"/>
    </row>
    <row r="219" spans="1:5">
      <c r="A219" s="68"/>
      <c r="B219" s="68"/>
      <c r="C219" s="69"/>
      <c r="D219" s="70"/>
      <c r="E219" s="68"/>
    </row>
    <row r="220" spans="1:5">
      <c r="A220" s="68"/>
      <c r="B220" s="68"/>
      <c r="C220" s="69"/>
      <c r="D220" s="70"/>
      <c r="E220" s="68"/>
    </row>
    <row r="221" spans="1:5">
      <c r="A221" s="68"/>
      <c r="B221" s="68"/>
      <c r="C221" s="69"/>
      <c r="D221" s="70"/>
      <c r="E221" s="68"/>
    </row>
    <row r="222" spans="1:5">
      <c r="A222" s="68"/>
      <c r="B222" s="68"/>
      <c r="C222" s="69"/>
      <c r="D222" s="70"/>
      <c r="E222" s="68"/>
    </row>
    <row r="223" spans="1:5">
      <c r="A223" s="68"/>
      <c r="B223" s="68"/>
      <c r="C223" s="69"/>
      <c r="D223" s="70"/>
      <c r="E223" s="68"/>
    </row>
    <row r="224" spans="1:5">
      <c r="A224" s="68"/>
      <c r="B224" s="68"/>
      <c r="C224" s="69"/>
      <c r="D224" s="70"/>
      <c r="E224" s="68"/>
    </row>
    <row r="225" spans="1:5">
      <c r="A225" s="68"/>
      <c r="B225" s="68"/>
      <c r="C225" s="69"/>
      <c r="D225" s="70"/>
      <c r="E225" s="68"/>
    </row>
    <row r="226" spans="1:5">
      <c r="A226" s="68"/>
      <c r="B226" s="68"/>
      <c r="C226" s="69"/>
      <c r="D226" s="70"/>
      <c r="E226" s="68"/>
    </row>
    <row r="227" spans="1:5">
      <c r="A227" s="68"/>
      <c r="B227" s="68"/>
      <c r="C227" s="69"/>
      <c r="D227" s="70"/>
      <c r="E227" s="68"/>
    </row>
    <row r="228" spans="1:5">
      <c r="A228" s="68"/>
      <c r="B228" s="68"/>
      <c r="C228" s="69"/>
      <c r="D228" s="70"/>
      <c r="E228" s="68"/>
    </row>
    <row r="229" spans="1:5">
      <c r="A229" s="68"/>
      <c r="B229" s="68"/>
      <c r="C229" s="69"/>
      <c r="D229" s="70"/>
      <c r="E229" s="68"/>
    </row>
    <row r="230" spans="1:5">
      <c r="A230" s="68"/>
      <c r="B230" s="68"/>
      <c r="C230" s="69"/>
      <c r="D230" s="70"/>
      <c r="E230" s="68"/>
    </row>
    <row r="231" spans="1:5">
      <c r="A231" s="68"/>
      <c r="B231" s="68"/>
      <c r="C231" s="69"/>
      <c r="D231" s="70"/>
      <c r="E231" s="68"/>
    </row>
    <row r="232" spans="1:5">
      <c r="A232" s="68"/>
      <c r="B232" s="68"/>
      <c r="C232" s="69"/>
      <c r="D232" s="70"/>
      <c r="E232" s="68"/>
    </row>
    <row r="233" spans="1:5">
      <c r="A233" s="68"/>
      <c r="B233" s="68"/>
      <c r="C233" s="69"/>
      <c r="D233" s="70"/>
      <c r="E233" s="68"/>
    </row>
    <row r="234" spans="1:5">
      <c r="A234" s="68"/>
      <c r="B234" s="68"/>
      <c r="C234" s="69"/>
      <c r="D234" s="70"/>
      <c r="E234" s="68"/>
    </row>
    <row r="235" spans="1:5">
      <c r="A235" s="68"/>
      <c r="B235" s="68"/>
      <c r="C235" s="69"/>
      <c r="D235" s="70"/>
      <c r="E235" s="68"/>
    </row>
    <row r="236" spans="1:5">
      <c r="A236" s="68"/>
      <c r="B236" s="68"/>
      <c r="C236" s="69"/>
      <c r="D236" s="70"/>
      <c r="E236" s="68"/>
    </row>
    <row r="237" spans="1:5">
      <c r="A237" s="68"/>
      <c r="B237" s="68"/>
      <c r="C237" s="69"/>
      <c r="D237" s="70"/>
      <c r="E237" s="68"/>
    </row>
    <row r="238" spans="1:5">
      <c r="A238" s="68"/>
      <c r="B238" s="68"/>
      <c r="C238" s="69"/>
      <c r="D238" s="70"/>
      <c r="E238" s="68"/>
    </row>
    <row r="239" spans="1:5">
      <c r="A239" s="68"/>
      <c r="B239" s="68"/>
      <c r="C239" s="69"/>
      <c r="D239" s="70"/>
      <c r="E239" s="68"/>
    </row>
    <row r="240" spans="1:5">
      <c r="A240" s="68"/>
      <c r="B240" s="68"/>
      <c r="C240" s="69"/>
      <c r="D240" s="70"/>
      <c r="E240" s="68"/>
    </row>
    <row r="241" spans="1:5">
      <c r="A241" s="68"/>
      <c r="B241" s="68"/>
      <c r="C241" s="69"/>
      <c r="D241" s="70"/>
      <c r="E241" s="68"/>
    </row>
    <row r="242" spans="1:5">
      <c r="A242" s="68"/>
      <c r="B242" s="68"/>
      <c r="C242" s="69"/>
      <c r="D242" s="70"/>
      <c r="E242" s="68"/>
    </row>
    <row r="243" spans="1:5">
      <c r="A243" s="68"/>
      <c r="B243" s="68"/>
      <c r="C243" s="69"/>
      <c r="D243" s="70"/>
      <c r="E243" s="68"/>
    </row>
    <row r="244" spans="1:5">
      <c r="A244" s="68"/>
      <c r="B244" s="68"/>
      <c r="C244" s="69"/>
      <c r="D244" s="70"/>
      <c r="E244" s="68"/>
    </row>
    <row r="245" spans="1:5">
      <c r="A245" s="68"/>
      <c r="B245" s="68"/>
      <c r="C245" s="69"/>
      <c r="D245" s="70"/>
      <c r="E245" s="68"/>
    </row>
    <row r="246" spans="1:5">
      <c r="A246" s="68"/>
      <c r="B246" s="68"/>
      <c r="C246" s="69"/>
      <c r="D246" s="70"/>
      <c r="E246" s="68"/>
    </row>
    <row r="247" spans="1:5">
      <c r="A247" s="68"/>
      <c r="B247" s="68"/>
      <c r="C247" s="69"/>
      <c r="D247" s="70"/>
      <c r="E247" s="68"/>
    </row>
    <row r="248" spans="1:5">
      <c r="A248" s="68"/>
      <c r="B248" s="68"/>
      <c r="C248" s="69"/>
      <c r="D248" s="70"/>
      <c r="E248" s="68"/>
    </row>
    <row r="249" spans="1:5">
      <c r="A249" s="68"/>
      <c r="B249" s="68"/>
      <c r="C249" s="69"/>
      <c r="D249" s="70"/>
      <c r="E249" s="68"/>
    </row>
    <row r="250" spans="1:5">
      <c r="A250" s="68"/>
      <c r="B250" s="68"/>
      <c r="C250" s="69"/>
      <c r="D250" s="70"/>
      <c r="E250" s="68"/>
    </row>
    <row r="251" spans="1:5">
      <c r="A251" s="68"/>
      <c r="B251" s="68"/>
      <c r="C251" s="69"/>
      <c r="D251" s="70"/>
      <c r="E251" s="68"/>
    </row>
    <row r="252" spans="1:5">
      <c r="A252" s="68"/>
      <c r="B252" s="68"/>
      <c r="C252" s="69"/>
      <c r="D252" s="70"/>
      <c r="E252" s="68"/>
    </row>
    <row r="253" spans="1:5">
      <c r="A253" s="68"/>
      <c r="B253" s="68"/>
      <c r="C253" s="69"/>
      <c r="D253" s="70"/>
      <c r="E253" s="68"/>
    </row>
    <row r="254" spans="1:5">
      <c r="A254" s="68"/>
      <c r="B254" s="68"/>
      <c r="C254" s="69"/>
      <c r="D254" s="70"/>
      <c r="E254" s="68"/>
    </row>
    <row r="255" spans="1:5">
      <c r="A255" s="68"/>
      <c r="B255" s="68"/>
      <c r="C255" s="69"/>
      <c r="D255" s="70"/>
      <c r="E255" s="68"/>
    </row>
    <row r="256" spans="1:5">
      <c r="A256" s="68"/>
      <c r="B256" s="68"/>
      <c r="C256" s="69"/>
      <c r="D256" s="70"/>
      <c r="E256" s="68"/>
    </row>
    <row r="257" spans="1:5">
      <c r="A257" s="68"/>
      <c r="B257" s="68"/>
      <c r="C257" s="69"/>
      <c r="D257" s="70"/>
      <c r="E257" s="68"/>
    </row>
    <row r="258" spans="1:5">
      <c r="A258" s="68"/>
      <c r="B258" s="68"/>
      <c r="C258" s="69"/>
      <c r="D258" s="70"/>
      <c r="E258" s="68"/>
    </row>
    <row r="259" spans="1:5">
      <c r="A259" s="68"/>
      <c r="B259" s="68"/>
      <c r="C259" s="69"/>
      <c r="D259" s="70"/>
      <c r="E259" s="68"/>
    </row>
    <row r="260" spans="1:5">
      <c r="A260" s="68"/>
      <c r="B260" s="68"/>
      <c r="C260" s="69"/>
      <c r="D260" s="70"/>
      <c r="E260" s="68"/>
    </row>
    <row r="261" spans="1:5">
      <c r="A261" s="68"/>
      <c r="B261" s="68"/>
      <c r="C261" s="69"/>
      <c r="D261" s="70"/>
      <c r="E261" s="68"/>
    </row>
    <row r="262" spans="1:5">
      <c r="A262" s="68"/>
      <c r="B262" s="68"/>
      <c r="C262" s="69"/>
      <c r="D262" s="70"/>
      <c r="E262" s="68"/>
    </row>
    <row r="263" spans="1:5">
      <c r="A263" s="68"/>
      <c r="B263" s="68"/>
      <c r="C263" s="69"/>
      <c r="D263" s="70"/>
      <c r="E263" s="68"/>
    </row>
    <row r="264" spans="1:5">
      <c r="A264" s="68"/>
      <c r="B264" s="68"/>
      <c r="C264" s="69"/>
      <c r="D264" s="70"/>
      <c r="E264" s="68"/>
    </row>
    <row r="265" spans="1:5">
      <c r="A265" s="68"/>
      <c r="B265" s="68"/>
      <c r="C265" s="69"/>
      <c r="D265" s="70"/>
      <c r="E265" s="68"/>
    </row>
    <row r="266" spans="1:5">
      <c r="A266" s="68"/>
      <c r="B266" s="68"/>
      <c r="C266" s="69"/>
      <c r="D266" s="70"/>
      <c r="E266" s="68"/>
    </row>
    <row r="267" spans="1:5">
      <c r="A267" s="68"/>
      <c r="B267" s="68"/>
      <c r="C267" s="69"/>
      <c r="D267" s="70"/>
      <c r="E267" s="68"/>
    </row>
    <row r="268" spans="1:5">
      <c r="A268" s="68"/>
      <c r="B268" s="68"/>
      <c r="C268" s="69"/>
      <c r="D268" s="70"/>
      <c r="E268" s="68"/>
    </row>
    <row r="269" spans="1:5">
      <c r="A269" s="68"/>
      <c r="B269" s="68"/>
      <c r="C269" s="69"/>
      <c r="D269" s="70"/>
      <c r="E269" s="68"/>
    </row>
    <row r="270" spans="1:5">
      <c r="A270" s="68"/>
      <c r="B270" s="68"/>
      <c r="C270" s="69"/>
      <c r="D270" s="70"/>
      <c r="E270" s="68"/>
    </row>
    <row r="271" spans="1:5">
      <c r="A271" s="68"/>
      <c r="B271" s="68"/>
      <c r="C271" s="69"/>
      <c r="D271" s="70"/>
      <c r="E271" s="68"/>
    </row>
    <row r="272" spans="1:5">
      <c r="A272" s="68"/>
      <c r="B272" s="68"/>
      <c r="C272" s="69"/>
      <c r="D272" s="70"/>
      <c r="E272" s="68"/>
    </row>
    <row r="273" spans="1:5">
      <c r="A273" s="68"/>
      <c r="B273" s="68"/>
      <c r="C273" s="69"/>
      <c r="D273" s="70"/>
      <c r="E273" s="68"/>
    </row>
    <row r="274" spans="1:5">
      <c r="A274" s="68"/>
      <c r="B274" s="68"/>
      <c r="C274" s="69"/>
      <c r="D274" s="70"/>
      <c r="E274" s="68"/>
    </row>
    <row r="275" spans="1:5">
      <c r="A275" s="68"/>
      <c r="B275" s="68"/>
      <c r="C275" s="69"/>
      <c r="D275" s="70"/>
      <c r="E275" s="68"/>
    </row>
    <row r="276" spans="1:5">
      <c r="A276" s="68"/>
      <c r="B276" s="68"/>
      <c r="C276" s="69"/>
      <c r="D276" s="70"/>
      <c r="E276" s="68"/>
    </row>
    <row r="277" spans="1:5">
      <c r="A277" s="68"/>
      <c r="B277" s="68"/>
      <c r="C277" s="69"/>
      <c r="D277" s="70"/>
      <c r="E277" s="68"/>
    </row>
    <row r="278" spans="1:5">
      <c r="A278" s="68"/>
      <c r="B278" s="68"/>
      <c r="C278" s="69"/>
      <c r="D278" s="70"/>
      <c r="E278" s="68"/>
    </row>
    <row r="279" spans="1:5">
      <c r="A279" s="68"/>
      <c r="B279" s="68"/>
      <c r="C279" s="69"/>
      <c r="D279" s="70"/>
      <c r="E279" s="68"/>
    </row>
    <row r="280" spans="1:5">
      <c r="A280" s="68"/>
      <c r="B280" s="68"/>
      <c r="C280" s="69"/>
      <c r="D280" s="70"/>
      <c r="E280" s="68"/>
    </row>
    <row r="281" spans="1:5">
      <c r="A281" s="68"/>
      <c r="B281" s="68"/>
      <c r="C281" s="69"/>
      <c r="D281" s="70"/>
      <c r="E281" s="68"/>
    </row>
    <row r="282" spans="1:5">
      <c r="A282" s="68"/>
      <c r="B282" s="68"/>
      <c r="C282" s="69"/>
      <c r="D282" s="70"/>
      <c r="E282" s="68"/>
    </row>
    <row r="283" spans="1:5">
      <c r="A283" s="68"/>
      <c r="B283" s="68"/>
      <c r="C283" s="69"/>
      <c r="D283" s="70"/>
      <c r="E283" s="68"/>
    </row>
    <row r="284" spans="1:5">
      <c r="A284" s="68"/>
      <c r="B284" s="68"/>
      <c r="C284" s="69"/>
      <c r="D284" s="70"/>
      <c r="E284" s="68"/>
    </row>
    <row r="285" spans="1:5">
      <c r="A285" s="68"/>
      <c r="B285" s="68"/>
      <c r="C285" s="69"/>
      <c r="D285" s="70"/>
      <c r="E285" s="68"/>
    </row>
    <row r="286" spans="1:5">
      <c r="A286" s="68"/>
      <c r="B286" s="68"/>
      <c r="C286" s="69"/>
      <c r="D286" s="70"/>
      <c r="E286" s="68"/>
    </row>
    <row r="287" spans="1:5">
      <c r="A287" s="68"/>
      <c r="B287" s="68"/>
      <c r="C287" s="69"/>
      <c r="D287" s="70"/>
      <c r="E287" s="68"/>
    </row>
    <row r="288" spans="1:5">
      <c r="A288" s="68"/>
      <c r="B288" s="68"/>
      <c r="C288" s="69"/>
      <c r="D288" s="70"/>
      <c r="E288" s="68"/>
    </row>
    <row r="289" spans="1:5">
      <c r="A289" s="68"/>
      <c r="B289" s="68"/>
      <c r="C289" s="69"/>
      <c r="D289" s="70"/>
      <c r="E289" s="68"/>
    </row>
    <row r="290" spans="1:5">
      <c r="A290" s="68"/>
      <c r="B290" s="68"/>
      <c r="C290" s="69"/>
      <c r="D290" s="70"/>
      <c r="E290" s="68"/>
    </row>
    <row r="291" spans="1:5">
      <c r="A291" s="68"/>
      <c r="B291" s="68"/>
      <c r="C291" s="69"/>
      <c r="D291" s="70"/>
      <c r="E291" s="68"/>
    </row>
    <row r="292" spans="1:5">
      <c r="A292" s="68"/>
      <c r="B292" s="68"/>
      <c r="C292" s="69"/>
      <c r="D292" s="70"/>
      <c r="E292" s="68"/>
    </row>
    <row r="293" spans="1:5">
      <c r="A293" s="68"/>
      <c r="B293" s="68"/>
      <c r="C293" s="69"/>
      <c r="D293" s="70"/>
      <c r="E293" s="68"/>
    </row>
    <row r="294" spans="1:5">
      <c r="A294" s="68"/>
      <c r="B294" s="68"/>
      <c r="C294" s="69"/>
      <c r="D294" s="70"/>
      <c r="E294" s="68"/>
    </row>
    <row r="295" spans="1:5">
      <c r="A295" s="68"/>
      <c r="B295" s="68"/>
      <c r="C295" s="69"/>
      <c r="D295" s="70"/>
      <c r="E295" s="68"/>
    </row>
    <row r="296" spans="1:5">
      <c r="A296" s="68"/>
      <c r="B296" s="68"/>
      <c r="C296" s="69"/>
      <c r="D296" s="70"/>
      <c r="E296" s="68"/>
    </row>
    <row r="297" spans="1:5">
      <c r="A297" s="68"/>
      <c r="B297" s="68"/>
      <c r="C297" s="69"/>
      <c r="D297" s="70"/>
      <c r="E297" s="68"/>
    </row>
    <row r="298" spans="1:5">
      <c r="A298" s="68"/>
      <c r="B298" s="68"/>
      <c r="C298" s="69"/>
      <c r="D298" s="70"/>
      <c r="E298" s="68"/>
    </row>
    <row r="299" spans="1:5">
      <c r="A299" s="68"/>
      <c r="B299" s="68"/>
      <c r="C299" s="69"/>
      <c r="D299" s="70"/>
      <c r="E299" s="68"/>
    </row>
    <row r="300" spans="1:5">
      <c r="A300" s="68"/>
      <c r="B300" s="68"/>
      <c r="C300" s="69"/>
      <c r="D300" s="70"/>
      <c r="E300" s="68"/>
    </row>
    <row r="301" spans="1:5">
      <c r="A301" s="68"/>
      <c r="B301" s="68"/>
      <c r="C301" s="69"/>
      <c r="D301" s="70"/>
      <c r="E301" s="68"/>
    </row>
    <row r="302" spans="1:5">
      <c r="A302" s="68"/>
      <c r="B302" s="68"/>
      <c r="C302" s="69"/>
      <c r="D302" s="70"/>
      <c r="E302" s="68"/>
    </row>
    <row r="303" spans="1:5">
      <c r="A303" s="68"/>
      <c r="B303" s="68"/>
      <c r="C303" s="69"/>
      <c r="D303" s="70"/>
      <c r="E303" s="68"/>
    </row>
    <row r="304" spans="1:5">
      <c r="A304" s="68"/>
      <c r="B304" s="68"/>
      <c r="C304" s="69"/>
      <c r="D304" s="70"/>
      <c r="E304" s="68"/>
    </row>
    <row r="305" spans="1:5">
      <c r="A305" s="68"/>
      <c r="B305" s="68"/>
      <c r="C305" s="69"/>
      <c r="D305" s="70"/>
      <c r="E305" s="68"/>
    </row>
    <row r="306" spans="1:5">
      <c r="A306" s="68"/>
      <c r="B306" s="68"/>
      <c r="C306" s="69"/>
      <c r="D306" s="70"/>
      <c r="E306" s="68"/>
    </row>
    <row r="307" spans="1:5">
      <c r="A307" s="68"/>
      <c r="B307" s="68"/>
      <c r="C307" s="69"/>
      <c r="D307" s="70"/>
      <c r="E307" s="68"/>
    </row>
    <row r="308" spans="1:5">
      <c r="A308" s="68"/>
      <c r="B308" s="68"/>
      <c r="C308" s="69"/>
      <c r="D308" s="70"/>
      <c r="E308" s="68"/>
    </row>
    <row r="309" spans="1:5">
      <c r="A309" s="68"/>
      <c r="B309" s="68"/>
      <c r="C309" s="69"/>
      <c r="D309" s="70"/>
      <c r="E309" s="68"/>
    </row>
    <row r="310" spans="1:5">
      <c r="A310" s="68"/>
      <c r="B310" s="68"/>
      <c r="C310" s="69"/>
      <c r="D310" s="70"/>
      <c r="E310" s="68"/>
    </row>
    <row r="311" spans="1:5">
      <c r="A311" s="68"/>
      <c r="B311" s="68"/>
      <c r="C311" s="69"/>
      <c r="D311" s="70"/>
      <c r="E311" s="68"/>
    </row>
    <row r="312" spans="1:5">
      <c r="A312" s="68"/>
      <c r="B312" s="68"/>
      <c r="C312" s="69"/>
      <c r="D312" s="70"/>
      <c r="E312" s="68"/>
    </row>
    <row r="313" spans="1:5">
      <c r="A313" s="68"/>
      <c r="B313" s="68"/>
      <c r="C313" s="69"/>
      <c r="D313" s="70"/>
      <c r="E313" s="68"/>
    </row>
    <row r="314" spans="1:5">
      <c r="A314" s="68"/>
      <c r="B314" s="68"/>
      <c r="C314" s="69"/>
      <c r="D314" s="70"/>
      <c r="E314" s="68"/>
    </row>
    <row r="315" spans="1:5">
      <c r="A315" s="68"/>
      <c r="B315" s="68"/>
      <c r="C315" s="69"/>
      <c r="D315" s="70"/>
      <c r="E315" s="68"/>
    </row>
    <row r="316" spans="1:5">
      <c r="A316" s="68"/>
      <c r="B316" s="68"/>
      <c r="C316" s="69"/>
      <c r="D316" s="70"/>
      <c r="E316" s="68"/>
    </row>
    <row r="317" spans="1:5">
      <c r="A317" s="68"/>
      <c r="B317" s="68"/>
      <c r="C317" s="69"/>
      <c r="D317" s="70"/>
      <c r="E317" s="68"/>
    </row>
    <row r="318" spans="1:5">
      <c r="A318" s="68"/>
      <c r="B318" s="68"/>
      <c r="C318" s="69"/>
      <c r="D318" s="70"/>
      <c r="E318" s="68"/>
    </row>
    <row r="319" spans="1:5">
      <c r="A319" s="68"/>
      <c r="B319" s="68"/>
      <c r="C319" s="69"/>
      <c r="D319" s="70"/>
      <c r="E319" s="68"/>
    </row>
    <row r="320" spans="1:5">
      <c r="A320" s="68"/>
      <c r="B320" s="68"/>
      <c r="C320" s="69"/>
      <c r="D320" s="70"/>
      <c r="E320" s="68"/>
    </row>
    <row r="321" spans="1:5">
      <c r="A321" s="68"/>
      <c r="B321" s="68"/>
      <c r="C321" s="69"/>
      <c r="D321" s="70"/>
      <c r="E321" s="68"/>
    </row>
    <row r="322" spans="1:5">
      <c r="A322" s="68"/>
      <c r="B322" s="68"/>
      <c r="C322" s="69"/>
      <c r="D322" s="70"/>
      <c r="E322" s="68"/>
    </row>
    <row r="323" spans="1:5">
      <c r="A323" s="68"/>
      <c r="B323" s="68"/>
      <c r="C323" s="69"/>
      <c r="D323" s="70"/>
      <c r="E323" s="68"/>
    </row>
    <row r="324" spans="1:5">
      <c r="A324" s="68"/>
      <c r="B324" s="68"/>
      <c r="C324" s="69"/>
      <c r="D324" s="70"/>
      <c r="E324" s="68"/>
    </row>
    <row r="325" spans="1:5">
      <c r="A325" s="68"/>
      <c r="B325" s="68"/>
      <c r="C325" s="69"/>
      <c r="D325" s="70"/>
      <c r="E325" s="68"/>
    </row>
    <row r="326" spans="1:5">
      <c r="A326" s="68"/>
      <c r="B326" s="68"/>
      <c r="C326" s="69"/>
      <c r="D326" s="70"/>
      <c r="E326" s="68"/>
    </row>
    <row r="327" spans="1:5">
      <c r="A327" s="68"/>
      <c r="B327" s="68"/>
      <c r="C327" s="69"/>
      <c r="D327" s="70"/>
      <c r="E327" s="68"/>
    </row>
    <row r="328" spans="1:5">
      <c r="A328" s="68"/>
      <c r="B328" s="68"/>
      <c r="C328" s="69"/>
      <c r="D328" s="70"/>
      <c r="E328" s="68"/>
    </row>
    <row r="329" spans="1:5">
      <c r="A329" s="68"/>
      <c r="B329" s="68"/>
      <c r="C329" s="69"/>
      <c r="D329" s="70"/>
      <c r="E329" s="68"/>
    </row>
    <row r="330" spans="1:5">
      <c r="A330" s="68"/>
      <c r="B330" s="68"/>
      <c r="C330" s="69"/>
      <c r="D330" s="70"/>
      <c r="E330" s="68"/>
    </row>
    <row r="331" spans="1:5">
      <c r="A331" s="68"/>
      <c r="B331" s="68"/>
      <c r="C331" s="69"/>
      <c r="D331" s="70"/>
      <c r="E331" s="68"/>
    </row>
    <row r="332" spans="1:5">
      <c r="A332" s="68"/>
      <c r="B332" s="68"/>
      <c r="C332" s="69"/>
      <c r="D332" s="70"/>
      <c r="E332" s="68"/>
    </row>
    <row r="333" spans="1:5">
      <c r="A333" s="68"/>
      <c r="B333" s="68"/>
      <c r="C333" s="69"/>
      <c r="D333" s="70"/>
      <c r="E333" s="68"/>
    </row>
    <row r="334" spans="1:5">
      <c r="A334" s="68"/>
      <c r="B334" s="68"/>
      <c r="C334" s="69"/>
      <c r="D334" s="70"/>
      <c r="E334" s="68"/>
    </row>
    <row r="335" spans="1:5">
      <c r="A335" s="68"/>
      <c r="B335" s="68"/>
      <c r="C335" s="69"/>
      <c r="D335" s="70"/>
      <c r="E335" s="68"/>
    </row>
    <row r="336" spans="1:5">
      <c r="A336" s="68"/>
      <c r="B336" s="68"/>
      <c r="C336" s="69"/>
      <c r="D336" s="70"/>
      <c r="E336" s="68"/>
    </row>
    <row r="337" spans="1:5">
      <c r="A337" s="68"/>
      <c r="B337" s="68"/>
      <c r="C337" s="69"/>
      <c r="D337" s="70"/>
      <c r="E337" s="68"/>
    </row>
    <row r="338" spans="1:5">
      <c r="A338" s="68"/>
      <c r="B338" s="68"/>
      <c r="C338" s="69"/>
      <c r="D338" s="70"/>
      <c r="E338" s="68"/>
    </row>
    <row r="339" spans="1:5">
      <c r="A339" s="68"/>
      <c r="B339" s="68"/>
      <c r="C339" s="69"/>
      <c r="D339" s="70"/>
      <c r="E339" s="68"/>
    </row>
    <row r="340" spans="1:5">
      <c r="A340" s="68"/>
      <c r="B340" s="68"/>
      <c r="C340" s="69"/>
      <c r="D340" s="70"/>
      <c r="E340" s="68"/>
    </row>
    <row r="341" spans="1:5">
      <c r="A341" s="68"/>
      <c r="B341" s="68"/>
      <c r="C341" s="69"/>
      <c r="D341" s="70"/>
      <c r="E341" s="68"/>
    </row>
    <row r="342" spans="1:5">
      <c r="A342" s="68"/>
      <c r="B342" s="68"/>
      <c r="C342" s="69"/>
      <c r="D342" s="70"/>
      <c r="E342" s="68"/>
    </row>
    <row r="343" spans="1:5">
      <c r="A343" s="68"/>
      <c r="B343" s="68"/>
      <c r="C343" s="69"/>
      <c r="D343" s="70"/>
      <c r="E343" s="68"/>
    </row>
    <row r="344" spans="1:5">
      <c r="A344" s="68"/>
      <c r="B344" s="68"/>
      <c r="C344" s="69"/>
      <c r="D344" s="70"/>
      <c r="E344" s="68"/>
    </row>
    <row r="345" spans="1:5">
      <c r="A345" s="68"/>
      <c r="B345" s="68"/>
      <c r="C345" s="69"/>
      <c r="D345" s="70"/>
      <c r="E345" s="68"/>
    </row>
    <row r="346" spans="1:5">
      <c r="A346" s="68"/>
      <c r="B346" s="68"/>
      <c r="C346" s="69"/>
      <c r="D346" s="70"/>
      <c r="E346" s="68"/>
    </row>
    <row r="347" spans="1:5">
      <c r="A347" s="68"/>
      <c r="B347" s="68"/>
      <c r="C347" s="69"/>
      <c r="D347" s="70"/>
      <c r="E347" s="68"/>
    </row>
    <row r="348" spans="1:5">
      <c r="A348" s="68"/>
      <c r="B348" s="68"/>
      <c r="C348" s="69"/>
      <c r="D348" s="70"/>
      <c r="E348" s="68"/>
    </row>
    <row r="349" spans="1:5">
      <c r="A349" s="68"/>
      <c r="B349" s="68"/>
      <c r="C349" s="69"/>
      <c r="D349" s="70"/>
      <c r="E349" s="68"/>
    </row>
    <row r="350" spans="1:5">
      <c r="A350" s="68"/>
      <c r="B350" s="68"/>
      <c r="C350" s="69"/>
      <c r="D350" s="70"/>
      <c r="E350" s="68"/>
    </row>
    <row r="351" spans="1:5">
      <c r="A351" s="68"/>
      <c r="B351" s="68"/>
      <c r="C351" s="69"/>
      <c r="D351" s="70"/>
      <c r="E351" s="68"/>
    </row>
    <row r="352" spans="1:5">
      <c r="A352" s="68"/>
      <c r="B352" s="68"/>
      <c r="C352" s="69"/>
      <c r="D352" s="70"/>
      <c r="E352" s="68"/>
    </row>
    <row r="353" spans="1:5">
      <c r="A353" s="68"/>
      <c r="B353" s="68"/>
      <c r="C353" s="69"/>
      <c r="D353" s="70"/>
      <c r="E353" s="68"/>
    </row>
    <row r="354" spans="1:5">
      <c r="A354" s="68"/>
      <c r="B354" s="68"/>
      <c r="C354" s="69"/>
      <c r="D354" s="70"/>
      <c r="E354" s="68"/>
    </row>
    <row r="355" spans="1:5">
      <c r="A355" s="68"/>
      <c r="B355" s="68"/>
      <c r="C355" s="69"/>
      <c r="D355" s="70"/>
      <c r="E355" s="68"/>
    </row>
    <row r="356" spans="1:5">
      <c r="A356" s="68"/>
      <c r="B356" s="68"/>
      <c r="C356" s="69"/>
      <c r="D356" s="70"/>
      <c r="E356" s="68"/>
    </row>
    <row r="357" spans="1:5">
      <c r="A357" s="68"/>
      <c r="B357" s="68"/>
      <c r="C357" s="69"/>
      <c r="D357" s="70"/>
      <c r="E357" s="68"/>
    </row>
    <row r="358" spans="1:5">
      <c r="A358" s="68"/>
      <c r="B358" s="68"/>
      <c r="C358" s="69"/>
      <c r="D358" s="70"/>
      <c r="E358" s="68"/>
    </row>
    <row r="359" spans="1:5">
      <c r="A359" s="68"/>
      <c r="B359" s="68"/>
      <c r="C359" s="69"/>
      <c r="D359" s="70"/>
      <c r="E359" s="68"/>
    </row>
    <row r="360" spans="1:5">
      <c r="A360" s="68"/>
      <c r="B360" s="68"/>
      <c r="C360" s="69"/>
      <c r="D360" s="70"/>
      <c r="E360" s="68"/>
    </row>
    <row r="361" spans="1:5">
      <c r="A361" s="68"/>
      <c r="B361" s="68"/>
      <c r="C361" s="69"/>
      <c r="D361" s="70"/>
      <c r="E361" s="68"/>
    </row>
    <row r="362" spans="1:5">
      <c r="A362" s="68"/>
      <c r="B362" s="68"/>
      <c r="C362" s="69"/>
      <c r="D362" s="70"/>
      <c r="E362" s="68"/>
    </row>
    <row r="363" spans="1:5">
      <c r="A363" s="68"/>
      <c r="B363" s="68"/>
      <c r="C363" s="69"/>
      <c r="D363" s="70"/>
      <c r="E363" s="68"/>
    </row>
    <row r="364" spans="1:5">
      <c r="A364" s="68"/>
      <c r="B364" s="68"/>
      <c r="C364" s="69"/>
      <c r="D364" s="70"/>
      <c r="E364" s="68"/>
    </row>
    <row r="365" spans="1:5">
      <c r="A365" s="68"/>
      <c r="B365" s="68"/>
      <c r="C365" s="69"/>
      <c r="D365" s="70"/>
      <c r="E365" s="68"/>
    </row>
    <row r="366" spans="1:5">
      <c r="A366" s="68"/>
      <c r="B366" s="68"/>
      <c r="C366" s="69"/>
      <c r="D366" s="70"/>
      <c r="E366" s="68"/>
    </row>
    <row r="367" spans="1:5">
      <c r="A367" s="68"/>
      <c r="B367" s="68"/>
      <c r="C367" s="69"/>
      <c r="D367" s="70"/>
      <c r="E367" s="68"/>
    </row>
    <row r="368" spans="1:5">
      <c r="A368" s="68"/>
      <c r="B368" s="68"/>
      <c r="C368" s="69"/>
      <c r="D368" s="70"/>
      <c r="E368" s="68"/>
    </row>
    <row r="369" spans="1:5">
      <c r="A369" s="68"/>
      <c r="B369" s="68"/>
      <c r="C369" s="69"/>
      <c r="D369" s="70"/>
      <c r="E369" s="68"/>
    </row>
    <row r="370" spans="1:5">
      <c r="A370" s="68"/>
      <c r="B370" s="68"/>
      <c r="C370" s="69"/>
      <c r="D370" s="70"/>
      <c r="E370" s="68"/>
    </row>
    <row r="371" spans="1:5">
      <c r="A371" s="68"/>
      <c r="B371" s="68"/>
      <c r="C371" s="69"/>
      <c r="D371" s="70"/>
      <c r="E371" s="68"/>
    </row>
    <row r="372" spans="1:5">
      <c r="A372" s="68"/>
      <c r="B372" s="68"/>
      <c r="C372" s="69"/>
      <c r="D372" s="70"/>
      <c r="E372" s="68"/>
    </row>
    <row r="373" spans="1:5">
      <c r="A373" s="68"/>
      <c r="B373" s="68"/>
      <c r="C373" s="69"/>
      <c r="D373" s="70"/>
      <c r="E373" s="68"/>
    </row>
    <row r="374" spans="1:5">
      <c r="A374" s="68"/>
      <c r="B374" s="68"/>
      <c r="C374" s="69"/>
      <c r="D374" s="70"/>
      <c r="E374" s="68"/>
    </row>
    <row r="375" spans="1:5">
      <c r="A375" s="68"/>
      <c r="B375" s="68"/>
      <c r="C375" s="69"/>
      <c r="D375" s="70"/>
      <c r="E375" s="68"/>
    </row>
    <row r="376" spans="1:5">
      <c r="A376" s="68"/>
      <c r="B376" s="68"/>
      <c r="C376" s="69"/>
      <c r="D376" s="70"/>
      <c r="E376" s="68"/>
    </row>
    <row r="377" spans="1:5">
      <c r="A377" s="68"/>
      <c r="B377" s="68"/>
      <c r="C377" s="69"/>
      <c r="D377" s="70"/>
      <c r="E377" s="68"/>
    </row>
    <row r="378" spans="1:5">
      <c r="A378" s="68"/>
      <c r="B378" s="68"/>
      <c r="C378" s="69"/>
      <c r="D378" s="70"/>
      <c r="E378" s="68"/>
    </row>
    <row r="379" spans="1:5">
      <c r="A379" s="68"/>
      <c r="B379" s="68"/>
      <c r="C379" s="69"/>
      <c r="D379" s="70"/>
      <c r="E379" s="68"/>
    </row>
    <row r="380" spans="1:5">
      <c r="A380" s="68"/>
      <c r="B380" s="68"/>
      <c r="C380" s="69"/>
      <c r="D380" s="70"/>
      <c r="E380" s="68"/>
    </row>
    <row r="381" spans="1:5">
      <c r="A381" s="68"/>
      <c r="B381" s="68"/>
      <c r="C381" s="69"/>
      <c r="D381" s="70"/>
      <c r="E381" s="68"/>
    </row>
    <row r="382" spans="1:5">
      <c r="A382" s="68"/>
      <c r="B382" s="68"/>
      <c r="C382" s="69"/>
      <c r="D382" s="70"/>
      <c r="E382" s="68"/>
    </row>
    <row r="383" spans="1:5">
      <c r="A383" s="68"/>
      <c r="B383" s="68"/>
      <c r="C383" s="69"/>
      <c r="D383" s="70"/>
      <c r="E383" s="68"/>
    </row>
    <row r="384" spans="1:5">
      <c r="A384" s="68"/>
      <c r="B384" s="68"/>
      <c r="C384" s="69"/>
      <c r="D384" s="70"/>
      <c r="E384" s="68"/>
    </row>
    <row r="385" spans="1:5">
      <c r="A385" s="68"/>
      <c r="B385" s="68"/>
      <c r="C385" s="69"/>
      <c r="D385" s="70"/>
      <c r="E385" s="68"/>
    </row>
    <row r="386" spans="1:5">
      <c r="A386" s="68"/>
      <c r="B386" s="68"/>
      <c r="C386" s="69"/>
      <c r="D386" s="70"/>
      <c r="E386" s="68"/>
    </row>
    <row r="387" spans="1:5">
      <c r="A387" s="68"/>
      <c r="B387" s="68"/>
      <c r="C387" s="69"/>
      <c r="D387" s="70"/>
      <c r="E387" s="68"/>
    </row>
    <row r="388" spans="1:5">
      <c r="A388" s="68"/>
      <c r="B388" s="68"/>
      <c r="C388" s="69"/>
      <c r="D388" s="70"/>
      <c r="E388" s="68"/>
    </row>
    <row r="389" spans="1:5">
      <c r="A389" s="68"/>
      <c r="B389" s="68"/>
      <c r="C389" s="69"/>
      <c r="D389" s="70"/>
      <c r="E389" s="68"/>
    </row>
    <row r="390" spans="1:5">
      <c r="A390" s="68"/>
      <c r="B390" s="68"/>
      <c r="C390" s="69"/>
      <c r="D390" s="70"/>
      <c r="E390" s="68"/>
    </row>
    <row r="391" spans="1:5">
      <c r="A391" s="68"/>
      <c r="B391" s="68"/>
      <c r="C391" s="69"/>
      <c r="D391" s="70"/>
      <c r="E391" s="68"/>
    </row>
    <row r="392" spans="1:5">
      <c r="A392" s="68"/>
      <c r="B392" s="68"/>
      <c r="C392" s="69"/>
      <c r="D392" s="70"/>
      <c r="E392" s="68"/>
    </row>
    <row r="393" spans="1:5">
      <c r="A393" s="68"/>
      <c r="B393" s="68"/>
      <c r="C393" s="69"/>
      <c r="D393" s="70"/>
      <c r="E393" s="68"/>
    </row>
    <row r="394" spans="1:5">
      <c r="A394" s="68"/>
      <c r="B394" s="68"/>
      <c r="C394" s="69"/>
      <c r="D394" s="70"/>
      <c r="E394" s="68"/>
    </row>
    <row r="395" spans="1:5">
      <c r="A395" s="68"/>
      <c r="B395" s="68"/>
      <c r="C395" s="69"/>
      <c r="D395" s="70"/>
      <c r="E395" s="68"/>
    </row>
    <row r="396" spans="1:5">
      <c r="A396" s="68"/>
      <c r="B396" s="68"/>
      <c r="C396" s="69"/>
      <c r="D396" s="70"/>
      <c r="E396" s="68"/>
    </row>
    <row r="397" spans="1:5">
      <c r="A397" s="68"/>
      <c r="B397" s="68"/>
      <c r="C397" s="69"/>
      <c r="D397" s="70"/>
      <c r="E397" s="68"/>
    </row>
    <row r="398" spans="1:5">
      <c r="A398" s="68"/>
      <c r="B398" s="68"/>
      <c r="C398" s="69"/>
      <c r="D398" s="70"/>
      <c r="E398" s="68"/>
    </row>
    <row r="399" spans="1:5">
      <c r="A399" s="68"/>
      <c r="B399" s="68"/>
      <c r="C399" s="69"/>
      <c r="D399" s="70"/>
      <c r="E399" s="68"/>
    </row>
    <row r="400" spans="1:5">
      <c r="A400" s="68"/>
      <c r="B400" s="68"/>
      <c r="C400" s="69"/>
      <c r="D400" s="70"/>
      <c r="E400" s="68"/>
    </row>
  </sheetData>
  <phoneticPr fontId="1" type="noConversion"/>
  <dataValidations count="1">
    <dataValidation type="list" allowBlank="1" showInputMessage="1" showErrorMessage="1" sqref="B2:B400" xr:uid="{00000000-0002-0000-1500-000000000000}">
      <formula1>핵심운용인력변경구분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tabColor rgb="FFFFC000"/>
  </sheetPr>
  <dimension ref="D1:S48"/>
  <sheetViews>
    <sheetView topLeftCell="D4" zoomScale="85" zoomScaleNormal="85" workbookViewId="0">
      <selection activeCell="E24" sqref="E24"/>
    </sheetView>
  </sheetViews>
  <sheetFormatPr defaultColWidth="9" defaultRowHeight="13.5"/>
  <cols>
    <col min="1" max="3" width="0" style="35" hidden="1" customWidth="1"/>
    <col min="4" max="4" width="42.75" style="35" bestFit="1" customWidth="1"/>
    <col min="5" max="5" width="15.375" style="35" customWidth="1"/>
    <col min="6" max="6" width="15.625" style="35" customWidth="1"/>
    <col min="7" max="8" width="40.625" style="35" customWidth="1"/>
    <col min="9" max="9" width="19.375" style="35" customWidth="1"/>
    <col min="10" max="10" width="20.875" style="35" customWidth="1"/>
    <col min="11" max="12" width="9.75" style="35" bestFit="1" customWidth="1"/>
    <col min="13" max="13" width="10.25" style="35" customWidth="1"/>
    <col min="14" max="16384" width="9" style="35"/>
  </cols>
  <sheetData>
    <row r="1" spans="4:19" hidden="1"/>
    <row r="2" spans="4:19" hidden="1"/>
    <row r="3" spans="4:19" ht="21" hidden="1" customHeight="1"/>
    <row r="4" spans="4:19" ht="35.65" customHeight="1">
      <c r="D4" s="519" t="s">
        <v>383</v>
      </c>
      <c r="E4" s="545"/>
      <c r="F4" s="545"/>
      <c r="G4" s="545"/>
      <c r="H4" s="546"/>
      <c r="I4" s="528" t="s">
        <v>1132</v>
      </c>
      <c r="J4" s="528"/>
      <c r="K4" s="519" t="s">
        <v>384</v>
      </c>
      <c r="L4" s="511"/>
      <c r="M4" s="512"/>
      <c r="N4" s="528" t="s">
        <v>385</v>
      </c>
      <c r="P4" s="226"/>
      <c r="Q4" s="175"/>
      <c r="R4" s="175"/>
      <c r="S4" s="175"/>
    </row>
    <row r="5" spans="4:19" ht="27">
      <c r="D5" s="54" t="s">
        <v>386</v>
      </c>
      <c r="E5" s="54" t="s">
        <v>1168</v>
      </c>
      <c r="F5" s="49" t="s">
        <v>1169</v>
      </c>
      <c r="G5" s="229" t="s">
        <v>865</v>
      </c>
      <c r="H5" s="230" t="s">
        <v>387</v>
      </c>
      <c r="I5" s="229" t="s">
        <v>866</v>
      </c>
      <c r="J5" s="228" t="s">
        <v>867</v>
      </c>
      <c r="K5" s="54" t="s">
        <v>364</v>
      </c>
      <c r="L5" s="54" t="s">
        <v>365</v>
      </c>
      <c r="M5" s="54" t="s">
        <v>388</v>
      </c>
      <c r="N5" s="528"/>
      <c r="P5" s="227"/>
    </row>
    <row r="6" spans="4:19" hidden="1">
      <c r="D6" s="16"/>
      <c r="E6" s="16"/>
      <c r="F6" s="60"/>
      <c r="G6" s="61"/>
      <c r="H6" s="61"/>
      <c r="I6" s="16"/>
      <c r="J6" s="16"/>
      <c r="K6" s="16"/>
      <c r="L6" s="16"/>
      <c r="M6" s="62"/>
      <c r="N6" s="16"/>
    </row>
    <row r="7" spans="4:19" hidden="1">
      <c r="D7" s="16"/>
      <c r="E7" s="16"/>
      <c r="F7" s="60"/>
      <c r="G7" s="61"/>
      <c r="H7" s="61"/>
      <c r="I7" s="16"/>
      <c r="J7" s="16"/>
      <c r="K7" s="16"/>
      <c r="L7" s="16"/>
      <c r="M7" s="62"/>
      <c r="N7" s="16"/>
    </row>
    <row r="8" spans="4:19" hidden="1">
      <c r="D8" s="16"/>
      <c r="E8" s="16"/>
      <c r="F8" s="60"/>
      <c r="G8" s="61"/>
      <c r="H8" s="61"/>
      <c r="I8" s="16"/>
      <c r="J8" s="16"/>
      <c r="K8" s="16"/>
      <c r="L8" s="16"/>
      <c r="M8" s="62"/>
      <c r="N8" s="16"/>
    </row>
    <row r="9" spans="4:19" hidden="1">
      <c r="D9" s="16"/>
      <c r="E9" s="16"/>
      <c r="F9" s="60"/>
      <c r="G9" s="61"/>
      <c r="H9" s="61"/>
      <c r="I9" s="16"/>
      <c r="J9" s="16"/>
      <c r="K9" s="16"/>
      <c r="L9" s="16"/>
      <c r="M9" s="62"/>
      <c r="N9" s="16"/>
    </row>
    <row r="10" spans="4:19" hidden="1">
      <c r="D10" s="16"/>
      <c r="E10" s="16"/>
      <c r="F10" s="60"/>
      <c r="G10" s="61"/>
      <c r="H10" s="61"/>
      <c r="I10" s="16"/>
      <c r="J10" s="16"/>
      <c r="K10" s="16"/>
      <c r="L10" s="16"/>
      <c r="M10" s="62"/>
      <c r="N10" s="16"/>
    </row>
    <row r="11" spans="4:19">
      <c r="D11" s="16"/>
      <c r="E11" s="48" t="s">
        <v>1012</v>
      </c>
      <c r="F11" s="197" t="s">
        <v>918</v>
      </c>
      <c r="G11" s="174" t="s">
        <v>1013</v>
      </c>
      <c r="H11" s="61"/>
      <c r="I11" s="16"/>
      <c r="J11" s="64"/>
      <c r="K11" s="58">
        <v>44562</v>
      </c>
      <c r="L11" s="58">
        <v>44927</v>
      </c>
      <c r="M11" s="65">
        <f>IF(ISBLANK(K11),"",DATEDIF(K11,L11,"d")/365)</f>
        <v>1</v>
      </c>
      <c r="N11" s="232" t="s">
        <v>113</v>
      </c>
    </row>
    <row r="12" spans="4:19">
      <c r="D12" s="16"/>
      <c r="E12" s="48"/>
      <c r="F12" s="63"/>
      <c r="G12" s="174"/>
      <c r="H12" s="61"/>
      <c r="I12" s="16"/>
      <c r="J12" s="64"/>
      <c r="K12" s="58"/>
      <c r="L12" s="58"/>
      <c r="M12" s="65" t="str">
        <f>IF(ISBLANK(K12),"",DATEDIF(K12,L12,"d")/365)</f>
        <v/>
      </c>
      <c r="N12" s="232"/>
    </row>
    <row r="13" spans="4:19">
      <c r="D13" s="16"/>
      <c r="E13" s="48"/>
      <c r="F13" s="63"/>
      <c r="G13" s="174"/>
      <c r="H13" s="61"/>
      <c r="I13" s="16"/>
      <c r="J13" s="64"/>
      <c r="K13" s="58"/>
      <c r="L13" s="58"/>
      <c r="M13" s="65" t="str">
        <f>IF(ISBLANK(K13),"",DATEDIF(K13,L13,"d")/365)</f>
        <v/>
      </c>
      <c r="N13" s="232"/>
    </row>
    <row r="14" spans="4:19">
      <c r="D14" s="16"/>
      <c r="E14" s="48"/>
      <c r="F14" s="63"/>
      <c r="G14" s="174"/>
      <c r="H14" s="61"/>
      <c r="I14" s="16"/>
      <c r="J14" s="64"/>
      <c r="K14" s="58"/>
      <c r="L14" s="58"/>
      <c r="M14" s="65" t="str">
        <f>IF(ISBLANK(K14),"",DATEDIF(K14,L14,"d")/365)</f>
        <v/>
      </c>
      <c r="N14" s="232"/>
    </row>
    <row r="15" spans="4:19">
      <c r="D15" s="16"/>
      <c r="E15" s="48"/>
      <c r="F15" s="63"/>
      <c r="G15" s="174"/>
      <c r="H15" s="61"/>
      <c r="I15" s="16"/>
      <c r="J15" s="64"/>
      <c r="K15" s="58"/>
      <c r="L15" s="58"/>
      <c r="M15" s="65" t="str">
        <f>IF(ISBLANK(K15),"",DATEDIF(K15,L15,"d")/365)</f>
        <v/>
      </c>
      <c r="N15" s="232"/>
    </row>
    <row r="16" spans="4:19">
      <c r="D16" s="16"/>
      <c r="E16" s="48"/>
      <c r="F16" s="63"/>
      <c r="G16" s="174"/>
      <c r="H16" s="61"/>
      <c r="I16" s="16"/>
      <c r="J16" s="64"/>
      <c r="K16" s="58"/>
      <c r="L16" s="58"/>
      <c r="M16" s="65" t="str">
        <f t="shared" ref="M16:M48" si="0">IF(ISBLANK(K16),"",DATEDIF(K16,L16,"d")/365)</f>
        <v/>
      </c>
      <c r="N16" s="232"/>
    </row>
    <row r="17" spans="4:14">
      <c r="D17" s="16"/>
      <c r="E17" s="48"/>
      <c r="F17" s="63"/>
      <c r="G17" s="174"/>
      <c r="H17" s="61"/>
      <c r="I17" s="16"/>
      <c r="J17" s="64"/>
      <c r="K17" s="58"/>
      <c r="L17" s="58"/>
      <c r="M17" s="65" t="str">
        <f t="shared" si="0"/>
        <v/>
      </c>
      <c r="N17" s="232"/>
    </row>
    <row r="18" spans="4:14">
      <c r="D18" s="16"/>
      <c r="E18" s="48"/>
      <c r="F18" s="63"/>
      <c r="G18" s="174"/>
      <c r="H18" s="61"/>
      <c r="I18" s="16"/>
      <c r="J18" s="64"/>
      <c r="K18" s="58"/>
      <c r="L18" s="58"/>
      <c r="M18" s="65" t="str">
        <f t="shared" si="0"/>
        <v/>
      </c>
      <c r="N18" s="232"/>
    </row>
    <row r="19" spans="4:14">
      <c r="D19" s="16"/>
      <c r="E19" s="48"/>
      <c r="F19" s="63"/>
      <c r="G19" s="174"/>
      <c r="H19" s="61"/>
      <c r="I19" s="16"/>
      <c r="J19" s="64"/>
      <c r="K19" s="58"/>
      <c r="L19" s="58"/>
      <c r="M19" s="65" t="str">
        <f t="shared" si="0"/>
        <v/>
      </c>
      <c r="N19" s="232"/>
    </row>
    <row r="20" spans="4:14">
      <c r="D20" s="170"/>
      <c r="E20" s="197"/>
      <c r="F20" s="197"/>
      <c r="G20" s="174"/>
      <c r="H20" s="170"/>
      <c r="I20" s="170"/>
      <c r="J20" s="64"/>
      <c r="K20" s="58"/>
      <c r="L20" s="58"/>
      <c r="M20" s="65" t="str">
        <f t="shared" si="0"/>
        <v/>
      </c>
      <c r="N20" s="232"/>
    </row>
    <row r="21" spans="4:14">
      <c r="D21" s="172"/>
      <c r="E21" s="172"/>
      <c r="F21" s="172"/>
      <c r="G21" s="174"/>
      <c r="H21" s="172"/>
      <c r="I21" s="172"/>
      <c r="J21" s="172"/>
      <c r="K21" s="58"/>
      <c r="L21" s="58"/>
      <c r="M21" s="65" t="str">
        <f t="shared" si="0"/>
        <v/>
      </c>
      <c r="N21" s="233"/>
    </row>
    <row r="22" spans="4:14">
      <c r="D22" s="172"/>
      <c r="E22" s="172"/>
      <c r="F22" s="172"/>
      <c r="G22" s="174"/>
      <c r="H22" s="172"/>
      <c r="I22" s="172"/>
      <c r="J22" s="172"/>
      <c r="K22" s="58"/>
      <c r="L22" s="58"/>
      <c r="M22" s="65" t="str">
        <f t="shared" si="0"/>
        <v/>
      </c>
      <c r="N22" s="233"/>
    </row>
    <row r="23" spans="4:14">
      <c r="D23" s="172"/>
      <c r="E23" s="172"/>
      <c r="F23" s="172"/>
      <c r="G23" s="174"/>
      <c r="H23" s="172"/>
      <c r="I23" s="172"/>
      <c r="J23" s="172"/>
      <c r="K23" s="58"/>
      <c r="L23" s="58"/>
      <c r="M23" s="65" t="str">
        <f t="shared" si="0"/>
        <v/>
      </c>
      <c r="N23" s="233"/>
    </row>
    <row r="24" spans="4:14">
      <c r="D24" s="172"/>
      <c r="E24" s="172"/>
      <c r="F24" s="172"/>
      <c r="G24" s="174"/>
      <c r="H24" s="172"/>
      <c r="I24" s="172"/>
      <c r="J24" s="172"/>
      <c r="K24" s="58"/>
      <c r="L24" s="58"/>
      <c r="M24" s="65" t="str">
        <f t="shared" si="0"/>
        <v/>
      </c>
      <c r="N24" s="233"/>
    </row>
    <row r="25" spans="4:14">
      <c r="D25" s="172"/>
      <c r="E25" s="172"/>
      <c r="F25" s="172"/>
      <c r="G25" s="174"/>
      <c r="H25" s="172"/>
      <c r="I25" s="172"/>
      <c r="J25" s="172"/>
      <c r="K25" s="58"/>
      <c r="L25" s="58"/>
      <c r="M25" s="65" t="str">
        <f t="shared" si="0"/>
        <v/>
      </c>
      <c r="N25" s="233"/>
    </row>
    <row r="26" spans="4:14">
      <c r="D26" s="172"/>
      <c r="E26" s="172"/>
      <c r="F26" s="172"/>
      <c r="G26" s="174"/>
      <c r="H26" s="172"/>
      <c r="I26" s="172"/>
      <c r="J26" s="172"/>
      <c r="K26" s="58"/>
      <c r="L26" s="58"/>
      <c r="M26" s="65" t="str">
        <f t="shared" si="0"/>
        <v/>
      </c>
      <c r="N26" s="233"/>
    </row>
    <row r="27" spans="4:14">
      <c r="D27" s="172"/>
      <c r="E27" s="172"/>
      <c r="F27" s="172"/>
      <c r="G27" s="174"/>
      <c r="H27" s="172"/>
      <c r="I27" s="172"/>
      <c r="J27" s="172"/>
      <c r="K27" s="58"/>
      <c r="L27" s="58"/>
      <c r="M27" s="65" t="str">
        <f t="shared" si="0"/>
        <v/>
      </c>
      <c r="N27" s="233"/>
    </row>
    <row r="28" spans="4:14">
      <c r="D28" s="172"/>
      <c r="E28" s="172"/>
      <c r="F28" s="172"/>
      <c r="G28" s="174"/>
      <c r="H28" s="172"/>
      <c r="I28" s="172"/>
      <c r="J28" s="172"/>
      <c r="K28" s="58"/>
      <c r="L28" s="58"/>
      <c r="M28" s="65" t="str">
        <f t="shared" si="0"/>
        <v/>
      </c>
      <c r="N28" s="233"/>
    </row>
    <row r="29" spans="4:14">
      <c r="D29" s="172"/>
      <c r="E29" s="172"/>
      <c r="F29" s="172"/>
      <c r="G29" s="174"/>
      <c r="H29" s="172"/>
      <c r="I29" s="172"/>
      <c r="J29" s="172"/>
      <c r="K29" s="58"/>
      <c r="L29" s="58"/>
      <c r="M29" s="65" t="str">
        <f t="shared" si="0"/>
        <v/>
      </c>
      <c r="N29" s="233"/>
    </row>
    <row r="30" spans="4:14">
      <c r="D30" s="172"/>
      <c r="E30" s="172"/>
      <c r="F30" s="172"/>
      <c r="G30" s="174"/>
      <c r="H30" s="172"/>
      <c r="I30" s="172"/>
      <c r="J30" s="172"/>
      <c r="K30" s="58"/>
      <c r="L30" s="58"/>
      <c r="M30" s="65" t="str">
        <f t="shared" si="0"/>
        <v/>
      </c>
      <c r="N30" s="233"/>
    </row>
    <row r="31" spans="4:14">
      <c r="D31" s="172"/>
      <c r="E31" s="172"/>
      <c r="F31" s="172"/>
      <c r="G31" s="174"/>
      <c r="H31" s="172"/>
      <c r="I31" s="172"/>
      <c r="J31" s="172"/>
      <c r="K31" s="58"/>
      <c r="L31" s="58"/>
      <c r="M31" s="65" t="str">
        <f t="shared" si="0"/>
        <v/>
      </c>
      <c r="N31" s="233"/>
    </row>
    <row r="32" spans="4:14">
      <c r="D32" s="172"/>
      <c r="E32" s="172"/>
      <c r="F32" s="172"/>
      <c r="G32" s="174"/>
      <c r="H32" s="172"/>
      <c r="I32" s="172"/>
      <c r="J32" s="172"/>
      <c r="K32" s="58"/>
      <c r="L32" s="58"/>
      <c r="M32" s="65" t="str">
        <f t="shared" si="0"/>
        <v/>
      </c>
      <c r="N32" s="233"/>
    </row>
    <row r="33" spans="4:14">
      <c r="D33" s="172"/>
      <c r="E33" s="172"/>
      <c r="F33" s="172"/>
      <c r="G33" s="231"/>
      <c r="H33" s="172"/>
      <c r="I33" s="172"/>
      <c r="J33" s="172"/>
      <c r="K33" s="172"/>
      <c r="L33" s="172"/>
      <c r="M33" s="65" t="str">
        <f t="shared" si="0"/>
        <v/>
      </c>
      <c r="N33" s="231"/>
    </row>
    <row r="34" spans="4:14">
      <c r="D34" s="172"/>
      <c r="E34" s="172"/>
      <c r="F34" s="172"/>
      <c r="G34" s="231"/>
      <c r="H34" s="172"/>
      <c r="I34" s="172"/>
      <c r="J34" s="172"/>
      <c r="K34" s="172"/>
      <c r="L34" s="172"/>
      <c r="M34" s="65" t="str">
        <f t="shared" si="0"/>
        <v/>
      </c>
      <c r="N34" s="231"/>
    </row>
    <row r="35" spans="4:14">
      <c r="D35" s="172"/>
      <c r="E35" s="172"/>
      <c r="F35" s="172"/>
      <c r="G35" s="231"/>
      <c r="H35" s="172"/>
      <c r="I35" s="172"/>
      <c r="J35" s="172"/>
      <c r="K35" s="172"/>
      <c r="L35" s="172"/>
      <c r="M35" s="65" t="str">
        <f t="shared" si="0"/>
        <v/>
      </c>
      <c r="N35" s="231"/>
    </row>
    <row r="36" spans="4:14">
      <c r="D36" s="172"/>
      <c r="E36" s="172"/>
      <c r="F36" s="172"/>
      <c r="G36" s="231"/>
      <c r="H36" s="172"/>
      <c r="I36" s="172"/>
      <c r="J36" s="172"/>
      <c r="K36" s="172"/>
      <c r="L36" s="172"/>
      <c r="M36" s="65" t="str">
        <f t="shared" si="0"/>
        <v/>
      </c>
      <c r="N36" s="231"/>
    </row>
    <row r="37" spans="4:14">
      <c r="D37" s="172"/>
      <c r="E37" s="172"/>
      <c r="F37" s="172"/>
      <c r="G37" s="231"/>
      <c r="H37" s="172"/>
      <c r="I37" s="172"/>
      <c r="J37" s="172"/>
      <c r="K37" s="172"/>
      <c r="L37" s="172"/>
      <c r="M37" s="65" t="str">
        <f t="shared" si="0"/>
        <v/>
      </c>
      <c r="N37" s="231"/>
    </row>
    <row r="38" spans="4:14">
      <c r="D38" s="172"/>
      <c r="E38" s="172"/>
      <c r="F38" s="172"/>
      <c r="G38" s="231"/>
      <c r="H38" s="172"/>
      <c r="I38" s="172"/>
      <c r="J38" s="172"/>
      <c r="K38" s="172"/>
      <c r="L38" s="172"/>
      <c r="M38" s="65" t="str">
        <f t="shared" si="0"/>
        <v/>
      </c>
      <c r="N38" s="231"/>
    </row>
    <row r="39" spans="4:14">
      <c r="D39" s="172"/>
      <c r="E39" s="172"/>
      <c r="F39" s="172"/>
      <c r="G39" s="231"/>
      <c r="H39" s="172"/>
      <c r="I39" s="172"/>
      <c r="J39" s="172"/>
      <c r="K39" s="172"/>
      <c r="L39" s="172"/>
      <c r="M39" s="65" t="str">
        <f t="shared" si="0"/>
        <v/>
      </c>
      <c r="N39" s="231"/>
    </row>
    <row r="40" spans="4:14">
      <c r="D40" s="172"/>
      <c r="E40" s="172"/>
      <c r="F40" s="172"/>
      <c r="G40" s="231"/>
      <c r="H40" s="172"/>
      <c r="I40" s="172"/>
      <c r="J40" s="172"/>
      <c r="K40" s="172"/>
      <c r="L40" s="172"/>
      <c r="M40" s="65" t="str">
        <f t="shared" si="0"/>
        <v/>
      </c>
      <c r="N40" s="231"/>
    </row>
    <row r="41" spans="4:14">
      <c r="D41" s="172"/>
      <c r="E41" s="172"/>
      <c r="F41" s="172"/>
      <c r="G41" s="231"/>
      <c r="H41" s="172"/>
      <c r="I41" s="172"/>
      <c r="J41" s="172"/>
      <c r="K41" s="172"/>
      <c r="L41" s="172"/>
      <c r="M41" s="65" t="str">
        <f t="shared" si="0"/>
        <v/>
      </c>
      <c r="N41" s="231"/>
    </row>
    <row r="42" spans="4:14">
      <c r="D42" s="172"/>
      <c r="E42" s="172"/>
      <c r="F42" s="172"/>
      <c r="G42" s="231"/>
      <c r="H42" s="172"/>
      <c r="I42" s="172"/>
      <c r="J42" s="172"/>
      <c r="K42" s="172"/>
      <c r="L42" s="172"/>
      <c r="M42" s="65" t="str">
        <f t="shared" si="0"/>
        <v/>
      </c>
      <c r="N42" s="231"/>
    </row>
    <row r="43" spans="4:14">
      <c r="D43" s="172"/>
      <c r="E43" s="172"/>
      <c r="F43" s="172"/>
      <c r="G43" s="231"/>
      <c r="H43" s="172"/>
      <c r="I43" s="172"/>
      <c r="J43" s="172"/>
      <c r="K43" s="172"/>
      <c r="L43" s="172"/>
      <c r="M43" s="65" t="str">
        <f t="shared" si="0"/>
        <v/>
      </c>
      <c r="N43" s="231"/>
    </row>
    <row r="44" spans="4:14">
      <c r="D44" s="172"/>
      <c r="E44" s="172"/>
      <c r="F44" s="172"/>
      <c r="G44" s="231"/>
      <c r="H44" s="172"/>
      <c r="I44" s="172"/>
      <c r="J44" s="172"/>
      <c r="K44" s="172"/>
      <c r="L44" s="172"/>
      <c r="M44" s="65" t="str">
        <f t="shared" si="0"/>
        <v/>
      </c>
      <c r="N44" s="231"/>
    </row>
    <row r="45" spans="4:14">
      <c r="D45" s="172"/>
      <c r="E45" s="172"/>
      <c r="F45" s="172"/>
      <c r="G45" s="231"/>
      <c r="H45" s="172"/>
      <c r="I45" s="172"/>
      <c r="J45" s="172"/>
      <c r="K45" s="172"/>
      <c r="L45" s="172"/>
      <c r="M45" s="65" t="str">
        <f t="shared" si="0"/>
        <v/>
      </c>
      <c r="N45" s="231"/>
    </row>
    <row r="46" spans="4:14">
      <c r="D46" s="172"/>
      <c r="E46" s="172"/>
      <c r="F46" s="172"/>
      <c r="G46" s="231"/>
      <c r="H46" s="172"/>
      <c r="I46" s="172"/>
      <c r="J46" s="172"/>
      <c r="K46" s="172"/>
      <c r="L46" s="172"/>
      <c r="M46" s="65" t="str">
        <f t="shared" si="0"/>
        <v/>
      </c>
      <c r="N46" s="231"/>
    </row>
    <row r="47" spans="4:14">
      <c r="D47" s="172"/>
      <c r="E47" s="172"/>
      <c r="F47" s="172"/>
      <c r="G47" s="231"/>
      <c r="H47" s="172"/>
      <c r="I47" s="172"/>
      <c r="J47" s="172"/>
      <c r="K47" s="172"/>
      <c r="L47" s="172"/>
      <c r="M47" s="65" t="str">
        <f t="shared" si="0"/>
        <v/>
      </c>
      <c r="N47" s="231"/>
    </row>
    <row r="48" spans="4:14">
      <c r="D48" s="172"/>
      <c r="E48" s="172"/>
      <c r="F48" s="172"/>
      <c r="G48" s="231"/>
      <c r="H48" s="172"/>
      <c r="I48" s="172"/>
      <c r="J48" s="172"/>
      <c r="K48" s="172"/>
      <c r="L48" s="172"/>
      <c r="M48" s="65" t="str">
        <f t="shared" si="0"/>
        <v/>
      </c>
      <c r="N48" s="231"/>
    </row>
  </sheetData>
  <mergeCells count="4">
    <mergeCell ref="K4:M4"/>
    <mergeCell ref="N4:N5"/>
    <mergeCell ref="I4:J4"/>
    <mergeCell ref="D4:H4"/>
  </mergeCells>
  <phoneticPr fontId="6" type="noConversion"/>
  <dataValidations count="3">
    <dataValidation type="list" allowBlank="1" showInputMessage="1" showErrorMessage="1" sqref="G11:G48" xr:uid="{00000000-0002-0000-1600-000000000000}">
      <formula1>업무협력유형</formula1>
    </dataValidation>
    <dataValidation type="date" operator="greaterThanOrEqual" allowBlank="1" showInputMessage="1" showErrorMessage="1" sqref="K11:L20" xr:uid="{00000000-0002-0000-1600-000002000000}">
      <formula1>43466</formula1>
    </dataValidation>
    <dataValidation type="list" allowBlank="1" showInputMessage="1" showErrorMessage="1" sqref="N11:N48" xr:uid="{00B3E7F1-811F-4389-B982-DE8AFFBDE536}">
      <formula1>여부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71F6B3-0385-472F-A4B8-6D51F803436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16</vt:i4>
      </vt:variant>
      <vt:variant>
        <vt:lpstr>이름 지정된 범위</vt:lpstr>
      </vt:variant>
      <vt:variant>
        <vt:i4>52</vt:i4>
      </vt:variant>
    </vt:vector>
  </HeadingPairs>
  <TitlesOfParts>
    <vt:vector size="68" baseType="lpstr">
      <vt:lpstr>열제목별 목록값</vt:lpstr>
      <vt:lpstr>작성요령</vt:lpstr>
      <vt:lpstr>Self-Check</vt:lpstr>
      <vt:lpstr>1.1 제안펀드</vt:lpstr>
      <vt:lpstr>1.2 예상출자내역</vt:lpstr>
      <vt:lpstr>2.1 제안사 개요</vt:lpstr>
      <vt:lpstr>2.2 제안사 재무현황</vt:lpstr>
      <vt:lpstr>2.3 제안사 펀드현황</vt:lpstr>
      <vt:lpstr>2.4 제안사 투자현황</vt:lpstr>
      <vt:lpstr>3.1 대표이사&amp;참여인력 개요</vt:lpstr>
      <vt:lpstr>3.2 참여인력 투자현황</vt:lpstr>
      <vt:lpstr>3.3 참여인력 학력</vt:lpstr>
      <vt:lpstr>3.4 대표이사&amp;참여인력 경력</vt:lpstr>
      <vt:lpstr>4.1 펀드거래</vt:lpstr>
      <vt:lpstr>4.2 핵심운용인력 변경이력</vt:lpstr>
      <vt:lpstr>5.1 업무협력 현황</vt:lpstr>
      <vt:lpstr>KDB출자_요청액</vt:lpstr>
      <vt:lpstr>'열제목별 목록값'!Print_Area</vt:lpstr>
      <vt:lpstr>작성요령!Print_Area</vt:lpstr>
      <vt:lpstr>공동투자약정_상대방_유형</vt:lpstr>
      <vt:lpstr>구분</vt:lpstr>
      <vt:lpstr>납입방식</vt:lpstr>
      <vt:lpstr>담당역할</vt:lpstr>
      <vt:lpstr>대표이사_구분</vt:lpstr>
      <vt:lpstr>대표이사_참여인력_개요</vt:lpstr>
      <vt:lpstr>대표이사_참여인력_경력</vt:lpstr>
      <vt:lpstr>대표이사_참여인력_투자현황</vt:lpstr>
      <vt:lpstr>대표이사참여인력경력</vt:lpstr>
      <vt:lpstr>동반투자자유형</vt:lpstr>
      <vt:lpstr>민간출자자인센티브</vt:lpstr>
      <vt:lpstr>스튜어드십코드참여여부</vt:lpstr>
      <vt:lpstr>신청리그</vt:lpstr>
      <vt:lpstr>신청분야</vt:lpstr>
      <vt:lpstr>업무협력유형</vt:lpstr>
      <vt:lpstr>업무협력현황</vt:lpstr>
      <vt:lpstr>여부</vt:lpstr>
      <vt:lpstr>예상출자내역</vt:lpstr>
      <vt:lpstr>'열제목별 목록값'!운용사_추가_인센티브__선택</vt:lpstr>
      <vt:lpstr>운용사유형</vt:lpstr>
      <vt:lpstr>운용사인센티브</vt:lpstr>
      <vt:lpstr>재직회사_유형</vt:lpstr>
      <vt:lpstr>정책출자</vt:lpstr>
      <vt:lpstr>제안사_투자현황</vt:lpstr>
      <vt:lpstr>제안사_펀드현황</vt:lpstr>
      <vt:lpstr>제안서작성기준일</vt:lpstr>
      <vt:lpstr>제안펀드의_주목적투자분야와_관련성</vt:lpstr>
      <vt:lpstr>주목적_투자제안형</vt:lpstr>
      <vt:lpstr>주목적투자분야_투자제안형</vt:lpstr>
      <vt:lpstr>주요업무수행내역</vt:lpstr>
      <vt:lpstr>참여인력구분</vt:lpstr>
      <vt:lpstr>출자자유형</vt:lpstr>
      <vt:lpstr>출자자인센티브</vt:lpstr>
      <vt:lpstr>출자확정구분</vt:lpstr>
      <vt:lpstr>투자계정구분</vt:lpstr>
      <vt:lpstr>투자기업_법인유형</vt:lpstr>
      <vt:lpstr>투자유형</vt:lpstr>
      <vt:lpstr>펀드_거래</vt:lpstr>
      <vt:lpstr>펀드거래유형</vt:lpstr>
      <vt:lpstr>펀드계정구분</vt:lpstr>
      <vt:lpstr>펀드구분</vt:lpstr>
      <vt:lpstr>펀드법적유형</vt:lpstr>
      <vt:lpstr>펀드상태</vt:lpstr>
      <vt:lpstr>펀드유형__투자대상확정여부</vt:lpstr>
      <vt:lpstr>핵심운용인력_변경구분</vt:lpstr>
      <vt:lpstr>핵심운용인력_변경내역</vt:lpstr>
      <vt:lpstr>핵심운용인력변경구분</vt:lpstr>
      <vt:lpstr>회수구분</vt:lpstr>
      <vt:lpstr>회수유형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강 윤균</cp:lastModifiedBy>
  <cp:lastPrinted>2025-02-13T10:49:30Z</cp:lastPrinted>
  <dcterms:created xsi:type="dcterms:W3CDTF">2017-01-13T02:38:49Z</dcterms:created>
  <dcterms:modified xsi:type="dcterms:W3CDTF">2026-06-01T06:33:01Z</dcterms:modified>
</cp:coreProperties>
</file>